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restituciondetierras-my.sharepoint.com/personal/marcela_pinzon_urt_gov_co/Documents/Escritorio/Informes Revisados/ECIC/"/>
    </mc:Choice>
  </mc:AlternateContent>
  <xr:revisionPtr revIDLastSave="2" documentId="8_{C0A6759E-8FA0-424B-8CB8-BEBE69BBE168}" xr6:coauthVersionLast="47" xr6:coauthVersionMax="47" xr10:uidLastSave="{45D5ADBB-E38B-4D73-8A9D-49F60B317F5E}"/>
  <bookViews>
    <workbookView xWindow="-120" yWindow="-120" windowWidth="20730" windowHeight="11040" xr2:uid="{D61CC91F-BEAA-4F4F-9406-575706C1A36B}"/>
  </bookViews>
  <sheets>
    <sheet name="Preguntas" sheetId="1" r:id="rId1"/>
    <sheet name="Hoja1" sheetId="2" r:id="rId2"/>
  </sheets>
  <externalReferences>
    <externalReference r:id="rId3"/>
  </externalReferences>
  <definedNames>
    <definedName name="_xlnm._FilterDatabase" localSheetId="0" hidden="1">Preguntas!$A$4:$L$123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2" l="1"/>
  <c r="D47" i="2"/>
  <c r="F46" i="2"/>
  <c r="D46" i="2"/>
  <c r="F44" i="2"/>
  <c r="D44" i="2"/>
  <c r="H123" i="1" l="1"/>
  <c r="H122" i="1"/>
  <c r="H121" i="1"/>
  <c r="H120" i="1"/>
  <c r="H119" i="1"/>
  <c r="H118" i="1"/>
  <c r="H117" i="1"/>
  <c r="H116" i="1"/>
  <c r="H115" i="1"/>
  <c r="H114" i="1"/>
  <c r="H113" i="1"/>
  <c r="H112" i="1"/>
  <c r="H110" i="1"/>
  <c r="H109" i="1"/>
  <c r="H108" i="1"/>
  <c r="H106" i="1"/>
  <c r="H105" i="1"/>
  <c r="H104" i="1"/>
  <c r="H103" i="1"/>
  <c r="H102" i="1"/>
  <c r="H101" i="1"/>
  <c r="H100" i="1"/>
  <c r="H99" i="1"/>
  <c r="H98" i="1"/>
  <c r="H97" i="1"/>
  <c r="H96" i="1"/>
  <c r="I96" i="1" s="1"/>
  <c r="H95" i="1"/>
  <c r="H94" i="1"/>
  <c r="H93" i="1"/>
  <c r="H92" i="1"/>
  <c r="H91" i="1"/>
  <c r="H88" i="1"/>
  <c r="H87" i="1"/>
  <c r="H86" i="1"/>
  <c r="H85" i="1"/>
  <c r="H84" i="1"/>
  <c r="H83" i="1"/>
  <c r="H82" i="1"/>
  <c r="H81" i="1"/>
  <c r="H80" i="1"/>
  <c r="H79" i="1"/>
  <c r="H77" i="1"/>
  <c r="H76" i="1"/>
  <c r="H75" i="1"/>
  <c r="H73" i="1"/>
  <c r="H72" i="1"/>
  <c r="H71" i="1"/>
  <c r="H70" i="1"/>
  <c r="H69" i="1"/>
  <c r="H68" i="1"/>
  <c r="H67" i="1"/>
  <c r="H66" i="1"/>
  <c r="H65" i="1"/>
  <c r="H64" i="1"/>
  <c r="H63" i="1"/>
  <c r="H62" i="1"/>
  <c r="H61" i="1"/>
  <c r="H60" i="1"/>
  <c r="H59" i="1"/>
  <c r="H57" i="1"/>
  <c r="H56" i="1"/>
  <c r="H55" i="1"/>
  <c r="H54" i="1"/>
  <c r="H52" i="1"/>
  <c r="H51" i="1"/>
  <c r="H50" i="1"/>
  <c r="H49" i="1"/>
  <c r="H48" i="1"/>
  <c r="H47" i="1"/>
  <c r="H46" i="1"/>
  <c r="H45" i="1"/>
  <c r="H41" i="1"/>
  <c r="H40" i="1"/>
  <c r="H39" i="1"/>
  <c r="H38" i="1"/>
  <c r="H37" i="1"/>
  <c r="H36" i="1"/>
  <c r="H35" i="1"/>
  <c r="H34" i="1"/>
  <c r="H33" i="1"/>
  <c r="H32" i="1"/>
  <c r="H31" i="1"/>
  <c r="H30" i="1"/>
  <c r="H29" i="1"/>
  <c r="H28" i="1"/>
  <c r="H27" i="1"/>
  <c r="H26" i="1"/>
  <c r="H25" i="1"/>
  <c r="H24" i="1"/>
  <c r="H23" i="1"/>
  <c r="H22" i="1"/>
  <c r="H21" i="1"/>
  <c r="H20" i="1"/>
  <c r="H19" i="1"/>
  <c r="H18" i="1"/>
  <c r="H17" i="1"/>
  <c r="H15" i="1"/>
  <c r="H14" i="1"/>
  <c r="H13" i="1"/>
  <c r="H12" i="1"/>
  <c r="H11" i="1"/>
  <c r="H10" i="1"/>
  <c r="H9" i="1"/>
  <c r="H8" i="1"/>
  <c r="H7" i="1"/>
  <c r="I23" i="1" l="1"/>
  <c r="I35" i="1"/>
  <c r="I51" i="1"/>
  <c r="I7" i="1"/>
  <c r="I20" i="1"/>
  <c r="I48" i="1"/>
  <c r="I62" i="1"/>
  <c r="I75" i="1"/>
  <c r="I91" i="1"/>
  <c r="I65" i="1"/>
  <c r="I32" i="1"/>
  <c r="I12" i="1"/>
  <c r="I26" i="1"/>
  <c r="I38" i="1"/>
  <c r="I54" i="1"/>
  <c r="I108" i="1"/>
  <c r="I68" i="1"/>
  <c r="I56" i="1"/>
  <c r="I79" i="1"/>
  <c r="I71" i="1"/>
  <c r="I45" i="1"/>
  <c r="I59" i="1"/>
  <c r="I114" i="1"/>
  <c r="I101" i="1"/>
  <c r="I119" i="1"/>
  <c r="I121" i="1"/>
  <c r="I15" i="1"/>
  <c r="I83" i="1"/>
  <c r="I29" i="1"/>
  <c r="I98" i="1"/>
  <c r="I112" i="1"/>
  <c r="I124" i="1" l="1"/>
  <c r="E132" i="1" s="1"/>
  <c r="E133" i="1" s="1"/>
</calcChain>
</file>

<file path=xl/sharedStrings.xml><?xml version="1.0" encoding="utf-8"?>
<sst xmlns="http://schemas.openxmlformats.org/spreadsheetml/2006/main" count="564" uniqueCount="345">
  <si>
    <t>ELEMENTOS DEL MARCO NORMATIVO</t>
  </si>
  <si>
    <t>POLÍTICAS CONTABLES</t>
  </si>
  <si>
    <t>ID</t>
  </si>
  <si>
    <t>PREGUNTA A EVALUAR</t>
  </si>
  <si>
    <t>TIPO</t>
  </si>
  <si>
    <t>CALIFICACIÓN</t>
  </si>
  <si>
    <t>PONDERACIÓN</t>
  </si>
  <si>
    <t>TOTAL</t>
  </si>
  <si>
    <t>OBSERVACIÓN</t>
  </si>
  <si>
    <t>¿La entidad ha definido las políticas  contables que debe aplicar para el reconocimiento, medición, revelación y presentación de los hechos económicos de acuerdo con el marco normativo que le corresponde aplicar?</t>
  </si>
  <si>
    <t>Si</t>
  </si>
  <si>
    <t xml:space="preserve">En la sesión 5ta del Comité Institucional de Gestión de Desempeño, llevado a cabo el 20 de noviembre de 2023, en el punto 2 del orden del día, se evidencia aprobación de las modificaciones realizadas a las políticas como se observa a continuación: “Por lo anterior, se pone en consideración por parte de los Integrantes del Comité Institucional de Gestión y Desempeño la aprobación de la Política Contable de la Unidad. Desde la Secretaria Técnica del Comité Institucional de Gestión y Desempeño, informa a cada uno de los integrantes que si está de acuerdo con lo mencionado anteriormente y se hace el llamado a cada integrante para el respectivo voto (…)” y “Por lo anterior, queda aprobada la Política Contable de la Unidad”. </t>
  </si>
  <si>
    <t>Existencia</t>
  </si>
  <si>
    <t>¿Se socializan las políticas con el personal involucrado en el proceso contable?</t>
  </si>
  <si>
    <t xml:space="preserve">Se socializaron las políticas con el personal involucrado en el proceso contable del Grupo, consta los soportes de las reuniones virtuales a través de la herramienta Microsoft Teams para tratar temas de actualización en el reconocimiento contable. </t>
  </si>
  <si>
    <t>Efectividad</t>
  </si>
  <si>
    <t>¿Las políticas establecidas son aplicadas en el desarrollo del proceso contable?</t>
  </si>
  <si>
    <t xml:space="preserve">Las Políticas contables se aplican en el proceso a partir del reconocimiento, seguido de la identificación, clasificación, medición inicial, registro, medición posterior, valuación, registro de ajustes contables, revelación, y finalmente presentación de los estados financieros con sus notas. </t>
  </si>
  <si>
    <r>
      <t>En el desarrollo de las actividades descritas en los procedimientos, guías y manuales del proceso de</t>
    </r>
    <r>
      <rPr>
        <i/>
        <sz val="12"/>
        <color theme="1"/>
        <rFont val="Verdana"/>
        <family val="2"/>
      </rPr>
      <t xml:space="preserve"> "Gestión Financiera"</t>
    </r>
    <r>
      <rPr>
        <sz val="12"/>
        <color theme="1"/>
        <rFont val="Verdana"/>
        <family val="2"/>
      </rPr>
      <t xml:space="preserve"> se da aplicación a las normas y criterios de las políticas contables vigentes y establecidas para la entidad en las diferentes etapas del proceso, reconocimiento; identificación, clasificación, medición inicial y registro de hechos económicos; medición posterior, valuación, registro de ajustes contables, revelación, presentación de los estados financieros con sus notas y rendición de cuentas. </t>
    </r>
  </si>
  <si>
    <t>¿Las políticas contables responden a la naturaleza y a la actividad de la entidad?</t>
  </si>
  <si>
    <t>Las políticas contables vigentes para la URT fueron elaboradas y actualizadas con base en la naturaleza y marco normativo aplicable a la entidad para el registro, ajuste, actualización y presentación de los hechos económicos.</t>
  </si>
  <si>
    <t>¿Las políticas contables propenden por la representación fiel de la información financiera?</t>
  </si>
  <si>
    <t>Las políticas contables definidas en la Entidad propenden por la representación fiel y relevancia de los hechos económicos presentados en la información financiera, teniendo en cuenta el Marco Conceptual; Normas para el Reconocimiento, Medición, Revelación y Presentación de los Hechos Económicos; Procedimientos Contables; Guías de Aplicación; el Catálogo General de Cuentas y la Doctrina Contable Pública emitidos por la Contaduría General de la Nación.</t>
  </si>
  <si>
    <t>¿Se socializan estos instrumentos de seguimiento con los responsables?</t>
  </si>
  <si>
    <t>¿Se hace seguimiento o monitoreo al cumplimiento de los planes de mejoramiento?</t>
  </si>
  <si>
    <t>¿La entidad cuenta con una política o instrumento (procedimiento, manual, regla de negocio, guía, instructivo, etc.) tendiente a facilitar el flujo de información relativo a los hechos económicos originados en cualquier dependencia?</t>
  </si>
  <si>
    <t>a. Desde el proceso de Gestión financiera se tienen implementados los documentos del proceso que facilitan el flujo de información, para ello se han implementado: 49 documentos conformados por Guías, políticas, caracterización del proceso, formatos, instructivos, procedimientos, manual y planes, los cuales se encuentran cargados y formalizados en el sistema de información STRATEGOS. 
b. Anualmente se emite la circular y resoluciones con las instrucciones para el flujo de información:
- Resolución Desagregación Presupuesto.
- Circular de apertura de periodo
- Circular de cierre de periodo
- Correo Cronograma - Solicitud información contable a las dependencias.
- Resolución de viáticos
- Resolución de caja menor
- Circular PAC - Cronograma PAC
c. Adicionalmente, en el Procedimiento GF-PR-27 - Gestión Contable se establece la información que cada dependencia debe allegar al proceso contable.</t>
  </si>
  <si>
    <t xml:space="preserve"> ¿Se socializan estas herramientas con el personal involucrado en el proceso?</t>
  </si>
  <si>
    <t xml:space="preserve">Se socializaron las políticas con el personal involucrado en el proceso contable, los soportes se encuentran físicos en el Grupo consta de listas de asistencia de reuniones virtuales a través de la herramienta Microsoft Teams. </t>
  </si>
  <si>
    <t>¿Se tienen identificados los documentos idóneos mediante los cuales se informa al área contable?</t>
  </si>
  <si>
    <t xml:space="preserve">En la Política de Operación Contable se establecen los documentos que cada dependencia debe remitir al Grupo. </t>
  </si>
  <si>
    <t>Las políticas contables, los procedimientos y las guías detallan los medios, formas y formalidades mediante los cuales se debe reportar la información al responsable de la ejecución del proceso con el fin de realizar las actividades de registro inicial, ajuste, modificación, reporte y generación de información financiera.</t>
  </si>
  <si>
    <t>¿Existen procedimientos internos documentados que faciliten la aplicación de la política?</t>
  </si>
  <si>
    <t xml:space="preserve">En el sistema Integrado de Gestión STRATEGOS, se pueden consultar los procedimientos de cada una de las dependencias que interviene con el proceso contable, especificando el envío de información al Grupo de Gestión Económica y Financiera. </t>
  </si>
  <si>
    <t>¿Se ha implementado una política o instrumento (directriz, procedimiento, guía o lineamiento) sobre la identificación de los bienes físicos en forma individualizada dentro del proceso contable de la entidad?</t>
  </si>
  <si>
    <t xml:space="preserve">a. La Unidad desde el grupo del proceso de gestión logística y de recursos físicos a nivel nacional se encarga de individualizar cada bien físico y en los casos que requiere se marca con placa de inventario, cuyo control se realiza en el aplicativo Stone. 
b. Periódicamente se realiza toma física de inventarios para verificar la individualización y registro de los bienes físicos según lo establecido en el manual GL-MA-01. </t>
  </si>
  <si>
    <t>Con el fin de realizar las actividades de registro, seguimiento y ajuste de los bienes físicos de la URT, se encuentran implementados dentro del control interno del proceso los procedimientos GL-PR-ENTRADA DE BIENES A ALMACEN, GL-PR-02 SALIDA DE BIENES DEL ALMACEN, GL-PR-03 BAJA DE BIENES MUEBLES, PF-CS-PR-13 INGRESO DE BIENES AL FONDO - POR SENTENCIA con el fin de realizar estas actividades de acuerdo a las normas y criterios establecidos para tal fin.</t>
  </si>
  <si>
    <t>¿Se ha socializado este instrumento con el personal involucrado en el proceso?</t>
  </si>
  <si>
    <t xml:space="preserve">Se socializaron los procedimientos con el Grupo de Administrativa y el Grupo Bienes Inmuebles y Zonas Francas los soportes se encuentran en la Oficina del Grupo de contabilidad consta de listas de asistencia de reuniones virtuales a través de la herramienta Microsoft Teams. </t>
  </si>
  <si>
    <t>Los procedimientos del proceso se encuentran publicados en el sistema de información STRATEGOS para la consulta, descarga y validación por parte de las partes interesadas o por parte de los responsables de la ejecución de las actividades.</t>
  </si>
  <si>
    <t>¿Se verifica la individualización de los bienes físicos?</t>
  </si>
  <si>
    <t xml:space="preserve">En el aplicativo de Bienes Inmuebles STONE se puede verificar la individualización de los Bienes físicos para su control </t>
  </si>
  <si>
    <t>Mediante la realización de las actividades para el registro, conciliación, ajuste y modificaciones de los bienes muebles e inmuebles establecidas para el proceso y en especial con la realización de las actividades de conciliación  mensual, se verifican la integridad y cumplimiento normativo en el registro de los bienes físicos de la URT.</t>
  </si>
  <si>
    <t>¿Se cuenta con una directriz, guía o procedimiento para realizar las conciliaciones de las partidas más relevantes, a fin de lograr una adecuada identificación y medición?</t>
  </si>
  <si>
    <t xml:space="preserve">Tanto en las Política Contables, como en el procedimiento Gestión Contable GF-PR-27 se establecen los lineamientos para realizar las diferentes conciliaciones de los saldos contables de la URT. </t>
  </si>
  <si>
    <r>
      <t xml:space="preserve">El Procedimiento GF-PR-27, en la actividad 15, establece: </t>
    </r>
    <r>
      <rPr>
        <i/>
        <sz val="12"/>
        <color theme="1"/>
        <rFont val="Verdana"/>
        <family val="2"/>
      </rPr>
      <t>"Realizar la conciliación de la Información con las áreas que aportan información  al proceso contable así:
• Grupo de Gestión de Seguimiento y Operación Administrativa - GGSOA  conciliación almacén.
• Dirección Jurídica de Restitución: Conciliación litigios y demandas.
• Grupo de Gestión de Talento y Desarrollo Humano - GGTDH Conciliación  nómina e incapacidades.
• Grupo Fondo de Restitución de Tierras y Territorio – GFRTT: Conciliación  fiducia.
Nota: Una vez realizada la segunda verificación por parte del responsable de la  cuenta Mayor, las conciliaciones deberán ser remitidas al área técnica para su  validación y firma".</t>
    </r>
  </si>
  <si>
    <t>¿Se socializan estas directrices, guías o procedimientos con el personal involucrado en el proceso?</t>
  </si>
  <si>
    <t xml:space="preserve">Se socializaron las políticas y procedimientos con el personal involucrado en el proceso contable, los soportes se encuentran en la Oficina del Grupo de contabilidad consta de listas de asistencia de reuniones virtuales a través de la herramienta Microsoft Teams. </t>
  </si>
  <si>
    <t>El procedimiento se encuentra publicado en el sistema de información STRATEGOS donde las partes interesadas o responsables de ejecutar dicha actividad pueden realizar su respectiva consulta. Por otra parte, periódicamente el Grupo de Contabilidad realiza actividades de monitoreo, actualización normativa y seguimiento a las actividades del área, reuniones realizadas a partir de la herramienta de Microsoft Teams.</t>
  </si>
  <si>
    <t>¿Se verifica la aplicación de estas directrices, guías o procedimientos?</t>
  </si>
  <si>
    <t>Los responsables del Grupo de Gestión Económica y Financiera realizan las actividades de conciliaciones de acuerdo a los criterios y normativas establecidos en los procedimientos con las diferentes áreas de la URT, Grupo de Almacén, Grupo de Tesorería, Grupo Fondo y Dirección Jurídica de la entidad.</t>
  </si>
  <si>
    <t>¿Se cuenta con una directriz, guía, lineamiento, procedimiento o instrucción en que se defina la segregación de funciones (autorizaciones, registros y manejos) dentro de los procesos contables?</t>
  </si>
  <si>
    <t>El flujo de información financiera se registra en SIIF aplicativo del MHCP, y para viáticos en el aplicativo SIVICO en donde se asignan los perfiles de usuario de acuerdo con el rol o funciones que desempeñen existiendo una adecuada segregación de funciones. La Unidad dentro de su operatividad tiene implementado el mapa de procesos en el que están los manuales, guías y procedimientos en los cuales se asocian los formatos financieros los cuales requieren firmas de aprobación y elaboración según el tipo, naturaleza de las operaciones e información.
Dentro de la estructura Operativa del Grupo  existen cinco grupos de trabajo: Presupuesto, Contabilidad, viáticos, cajas menores,  Tesorería (depende de la Secretaría General) y cuenta fiscal que son liderados por la Coordinadora del Grupo.  En cada grupo hay un líder que a su vez organiza según los perfiles definidos (funcionarios o contratistas) las actividades a desarrollar que se encuentran armonizadas con las funciones y obligaciones contractuales y a su vez con los perfiles y roles del sistema SIIF Nación y SIVICO.</t>
  </si>
  <si>
    <t>¿Se socializa esta directriz, guía, lineamiento, procedimiento o instrucción con el personal involucrado en el proceso?</t>
  </si>
  <si>
    <t xml:space="preserve">Las funciones son socializadas dentro del Grupo, los soportes se encuentran en esa dependencia y constan de listas de asistencia de reuniones virtuales a través de la herramienta Microsoft Teams </t>
  </si>
  <si>
    <t>¿Se verifica el cumplimiento de esta directriz, guía, lineamiento, procedimiento o instrucción?</t>
  </si>
  <si>
    <t>En los estados financieros presentados se describe el nombre de la persona encargada de elaborarlos y aprobarlos, no obstante, en los documentos revisados por medio de muestra aleatoria y que son generados en SIIF Nación se evidencia que el usuario que elabora el documento es el mismo que lo aprueba.</t>
  </si>
  <si>
    <t>Parcialmente</t>
  </si>
  <si>
    <t>¿Se cuenta con una directriz, procedimiento, guía, lineamiento o instrucción para la presentación oportuna de la información financiera?</t>
  </si>
  <si>
    <t>En las Políticas Contables V3, numerales 2.11.1 y 2.11.2 establecen los términos de presentación de los estados financieros, adicionalmente, en el procedimiento de Gestión Contable V9, en las actividades 17, 18 y 19 definen los pasos a tener en cuenta para la presentación oportuna de la información financiera.
Además el Grupo de Gestión Económica y Financiera emitió la Circular No. 00021 de 2024, aspectos a considerar para el cierre de la vigencia 2024 y apertura de la vigencia 2025 y adicionalmente, envío correo del 23 de febrero de 2024 en el que se indica: “ Buenas tardes: De manera atenta, me permito remitir cronograma establecido por el GGEF para la entrega de la información de los cierres contables del año2024; información que debe ser allegada por las dependencias que deben entregar información para tal fin, de acuerdo con la siguiente periodicidad: 
Mensual 
Grupo de Gestión de Seguimiento y Operación Administrativa (información de Almacén y Amortización de Arrendamiento Inmobiliario).
Grupo de Gestión de Talento y Desarrollo Humano (Consolidado de Prestaciones Sociales/Incapacidades)
Grupo Fondo de Restitución de Tierras y Territorios (Legalización de Bienes Entregados en Administración e Informe de Predios de Fiducia). 
Semestral. Señalado en el cuadro con (*) 
Dirección Jurídica de Restitución (Información de Procesos Jurídicos en Contra de la Unidad) y sus respectivas Provisiones. 
Grupo de Gestión de Talento y Desarrollo Humano (Deterioro cuentas por cobrar).</t>
  </si>
  <si>
    <t xml:space="preserve">Se socializaron las políticas y el procedimiento con el personal involucrado en el proceso contable, los soportes se encuentran en el Grupo y constan de listas de asistencia de reuniones virtuales a través de la herramienta Microsoft Teams </t>
  </si>
  <si>
    <t>¿Se cumple con la directriz, guía, lineamiento, procedimiento o instrucción?</t>
  </si>
  <si>
    <t xml:space="preserve">En la auditoría realizada por la Oficina de Control Interno se verificó el cumplimiento de las fechas establecidas para la presentación mensual de los informes financieros de la URT establecidos por la CGN a través de la página web www.chip.gov.co según Instructivo de la CGN e instructivo de saldos y movimientos, operaciones recíprocas y variaciones trimestrales significativas </t>
  </si>
  <si>
    <t>¿Existe un procedimiento para llevar a cabo, en forma adecuada, el cierre integral de la información producida en las áreas o dependencias que generan hechos económicos?</t>
  </si>
  <si>
    <t>En el Instructivo para la elaboración de notas a los Estados Financieros V1 código GF-IN-04, en el punto 4. Orientación, se define el calendario de cierres contables mensuales, las conciliaciones de saldos contables y los reportes que se deben expedir para realizar el proceso.</t>
  </si>
  <si>
    <t>¿Se socializa este procedimiento con el personal involucrado en el proceso?</t>
  </si>
  <si>
    <t xml:space="preserve">Se socializaron las políticas con el personal involucrado en el proceso contable, los soportes se encuentran en el Grupo constan de listas de asistencia de reuniones virtuales a través de la herramienta Microsoft Teams </t>
  </si>
  <si>
    <t>¿Se cumple con el procedimiento?</t>
  </si>
  <si>
    <t>¿La entidad tiene implementadas directrices, procedimientos, guías o lineamientos para realizar periódicamente inventarios y cruces de información, que le permitan verificar la existencia de activos y pasivos?</t>
  </si>
  <si>
    <r>
      <t xml:space="preserve">Se evidencia el Manual para la administración de bienes en la UAEGRTD código GL-MA-01 V7, en el numeral 5.6.7 se define: </t>
    </r>
    <r>
      <rPr>
        <i/>
        <sz val="12"/>
        <color theme="1"/>
        <rFont val="Verdana"/>
        <family val="2"/>
      </rPr>
      <t>"La toma física de bienes existentes se realizará por lo menos una vez al año por parte de los colaboradores que el grupo de Almacén designe para ello. Cuando haya discrepancia entre el inventario físico y los registros debido a la existencia de un mayor número de bienes físicos con respecto a la información consignada en el aplicativo para el control de inventarios y activos fijos, esta diferencia deberá relacionarse en el acta de la diligencia puntualizando la causa del sobrante y posteriormente el responsable de almacén elaborará el respectivo comprobante de entrada por conciliación".</t>
    </r>
    <r>
      <rPr>
        <sz val="12"/>
        <color theme="1"/>
        <rFont val="Verdana"/>
        <family val="2"/>
      </rPr>
      <t xml:space="preserve"> </t>
    </r>
  </si>
  <si>
    <t>¿Se socializan las directrices, procedimientos, guías o lineamientos con el personal involucrado en el proceso?</t>
  </si>
  <si>
    <t>¿Se cumple con estas directrices, procedimientos, guías o lineamientos?</t>
  </si>
  <si>
    <t xml:space="preserve">Se realiza la verificación permanente de la existencia de activos y pasivos cuando se llevan a cabo las conciliaciones entre las dependencias y las depuraciones contables según cronogramas como son: elaboración de conciliaciones de bancos, saldos de inventarios de bienes de consumo y en servicio, nómina, prestaciones sociales, operaciones recíprocas, litigios y demandas, obligaciones presupuestales y contables </t>
  </si>
  <si>
    <t>¿Se tienen establecidas directrices, procedimientos, instrucciones, o lineamientos sobre análisis, depuración y seguimiento de cuentas para el mejoramiento y sostenibilidad de la calidad de la información?</t>
  </si>
  <si>
    <t xml:space="preserve">Los mecanismos utilizados por la Unidad para el análisis y reconocimiento de las operaciones y valor en libros de cuentas por cobrar, activos fijos y provisión de procesos jurídicos son:
a. GF-MA-01 MANUAL DE CARTERA DETERIORO CUENTAS POR COBRAR (INCAPACIDADES) 
b.  GL-MA- 01 MANUAL PARA LA ADMINISTRACIÓN DE BIENES 
EN LA UAEGRTD
c.  GJ-PR-09  PROCEDIMIENTO CUMPLIMIENTO DE SENTENCIAS JUDICIALES Y CONCILIACIONES
Así mismo, los colaboradores del Grupo de Gestión Económica y Financiera según los roles asignados verifican en cada cierre la realización oportuna del análisis de cuentas y depuración de cuentas, conciliaciones según aplique. Los ajustes manuales requieren aprobación de la Contadora Pública quien verifica que estén debidamente sustentados y soportados para aprobar dicho ajuste. </t>
  </si>
  <si>
    <t>¿Se socializan estas directrices, procedimientos, instrucciones, o lineamientos con el personal involucrado en el proceso?</t>
  </si>
  <si>
    <t xml:space="preserve">Se socializaron las políticas con el personal involucrado en el proceso contable, los soportes se encuentran en el Grupo, constan de listas de asistencia de reuniones virtuales a través de la herramienta Microsoft Teams </t>
  </si>
  <si>
    <t>Los documentos del control interno del proceso se encuentra documentados en el sistema de información STRATEGOS para la consulta por parte de los interesados en la información . Adicionalmente, de forma continua, el grupo  realiza reuniones de verificación de la normativa, actualización de información, actividades de cierre y unificación de criterios para el desarrollo operativo de sus obligaciones.</t>
  </si>
  <si>
    <t>¿Existen mecanismos para verificar el cumplimiento de estas directrices, procedimientos, instrucciones, o lineamientos?</t>
  </si>
  <si>
    <t xml:space="preserve">Los colaboradores del Grupo de Gestión Económica y Financiera según los roles asignados verifican en cada cierre la realización oportuna de las conciliaciones según aplique. Los ajustes manuales requieren aprobación de la Contadora Pública quien verifica que estén debidamente sustentados y soportados para aprobar dicho ajuste.. </t>
  </si>
  <si>
    <t>ETAPAS DEL PROCESO CONTABLE</t>
  </si>
  <si>
    <t>¿Se evidencia por medio de flujogramas, u otra técnica o mecanismo, la forma como circula la información hacia el área contable?</t>
  </si>
  <si>
    <t>Se evidencia que existe el documento GF-CA-01 Caracterización en el que se determina la circulación de la información hasta llegar al Grupo de Gestión Económica y Financiera.
Adicionalmente, en este documento se definen los proveedores de información contable al interior de la URT y los insumos necesarios para el análisis de la información.</t>
  </si>
  <si>
    <t>¿La entidad ha identificado los proveedores de información dentro del proceso contable?</t>
  </si>
  <si>
    <t>En el documento GF-CA-01 Caracterización, se especifican los proveedores y entradas de información al área contable.</t>
  </si>
  <si>
    <t>¿La entidad ha identificado los receptores de información dentro del proceso contable?</t>
  </si>
  <si>
    <t>En la Caracterización del proceso, incorporado en el sistema de información STRATEGOS, se establecen las responsabilidades de las áreas frente al proceso contable y controles administrativos y operativos para asegurar los insumos necesarios para la preparación de los estados contables.</t>
  </si>
  <si>
    <t>El proceso cuenta con la caracterización de procesos GR-CP-005 GF-CA-01 versión 4 del 20 de diciembre de 2023 en la cual se establecen los responsables de ejecutar las actividades del proceso con las información suministrada por los proveedores de entrada de información, adicionalmente, estos responsables de recibir la información y procesar la misma se encuentran documentadas mediante los procedimientos, guías y formatos.</t>
  </si>
  <si>
    <t>¿Los derechos y obligaciones se encuentran debidamente individualizados en la contabilidad, bien sea por el área contable, o bien por otras dependencias?</t>
  </si>
  <si>
    <t>Los derechos y obligaciones adquiridos por la Unidad se encuentran debidamente individualizados y registrados en  SIIF Nación o en aplicativos de las dependencias (Según aplique) la operación se administra en los aplicativos que respaldan el origen de la información contable.
Los aplicativos que administran el detalle a nivel de tercero de la información registrada en SIIF Nación son: 
- Heinsohn
- Stone
- e_kogui</t>
  </si>
  <si>
    <t>¿Los derechos y obligaciones se miden a partir de su individualización?</t>
  </si>
  <si>
    <t>El detalle por tercero se evidencia en los siguientes reportes generados de SIIF Nación: 
a. Bancos
b. Cajas 
c. Propiedad, Planta y Equipo (auxiliar) y base de datos de Stone (administrado por GSOA)
d. Reporte Ekogui (administrado por DIJUR)</t>
  </si>
  <si>
    <t xml:space="preserve">Los derechos y obligaciones se miden y se incorporan en el SIIF Nación de forma individualizada y en ocasiones de manera agregada, como es el caso de la nómina, procesos judiciales, cobro coactivo, el inventario de bienes muebles e inmuebles que tiene aplicativos que permiten llevar el control individualizado. </t>
  </si>
  <si>
    <t>¿La baja en cuentas es factible a partir de la individualización de los derechos y obligaciones?</t>
  </si>
  <si>
    <t xml:space="preserve">Existen mecanismos que permiten tener individualizadas los derechos y obligaciones, admitiendo darlos de baja y realizar modificaciones para cada cuenta </t>
  </si>
  <si>
    <t>¿Para la identificación de los hechos económicos, se toma como base el marco normativo aplicable a la entidad?</t>
  </si>
  <si>
    <t>De acuerdo con el giro de las operaciones de la Unidad desde el GGEF durante la vigencia 2024, los hechos económicos son identificados según las operaciones realizadas por la Unidad bajo las políticas contables establecidas según el marco normativo y lineamientos impartidos por la Contaduría General de la Nación.</t>
  </si>
  <si>
    <t>La identificación de los hechos económicos se realizan a partir de las políticas contables para la elaboración y presentación de los Estados financieros, los cuales se crearon y se actualizan acorde a la normatividad aplicable a la entidad.</t>
  </si>
  <si>
    <t>¿En el proceso de identificación se tienen en cuenta los criterios para el reconocimiento de los hechos económicos definidos en las normas?</t>
  </si>
  <si>
    <t xml:space="preserve">En las Políticas Contables se estableció para cada partida el criterio de reconocimiento, fundamentado en el marco normativo que le aplica a la URT. </t>
  </si>
  <si>
    <t>La identificación de hechos económicos se encuentra definida en las políticas contables para la elaboración y presentación de los Estados financieros, los cuales se crearon y se actualizan acorde a la normatividad aplicable a la entidad.</t>
  </si>
  <si>
    <t>¿Se utiliza la versión actualizada del Catálogo General de Cuentas correspondiente al marco normativo aplicable a la entidad?</t>
  </si>
  <si>
    <t xml:space="preserve">El Ministerio de Hacienda y Crédito Público, a través del Sistema Integrado de Información Financiera - SIIF Nación, indica el Catálogo General de Cuentas el cual  con el dispuesto por el marco normativo para entidades de gobierno, para el registro de las operaciones o transacciones financieras la Unidad las registra en SIIF Nación según la naturaleza de las mismas. </t>
  </si>
  <si>
    <t>¿Se realizan revisiones permanentes sobre la vigencia del catálogo de cuentas?</t>
  </si>
  <si>
    <t xml:space="preserve">Las modificaciones al catalogo de cuenta son realizadas directamente por la CGN en el aplicativo SIIF Nación , quien informa en las circulares o normatividad los cambios que se realizan y aplican. La Unidad  a través del GGEF realiza los ajustes que se requieran. </t>
  </si>
  <si>
    <t>¿Se llevan registros individualizados de los hechos económicos ocurridos en la entidad?</t>
  </si>
  <si>
    <t xml:space="preserve">Las operaciones se registran en SIIF Nación a nivel de terceros, los derechos y obligaciones se tienen debidamente individualizados por cada una de las áreas funcionales responsables de la información, se incorporan en la contabilidad a través de reportes de aplicativos e informes de los proyectos ejecutados a través de convenios o contratos. </t>
  </si>
  <si>
    <t>Los hechos económicos identificados se registran en el Sistema de Información Financiera SIIF Nación de forma individualizada de acuerdo a la naturaleza de cada uno de los hechos económicos identificados por parte de los proveedores de la información.</t>
  </si>
  <si>
    <t>¿En el proceso de clasificación se consideran los criterios definidos en el marco normativo aplicable a la entidad?</t>
  </si>
  <si>
    <t>Las Políticas Contables se estipuló el criterio de clasificación para cada una de las partidas contables conforme al marco normativo que aplica a la URT.</t>
  </si>
  <si>
    <t>En las Políticas Contables se estipuló el criterio de clasificación para cada una de las partidas contables conforme al marco normativo que aplica a la URT.</t>
  </si>
  <si>
    <t>¿Los hechos económicos se contabilizan cronológicamente?</t>
  </si>
  <si>
    <t xml:space="preserve">Los hechos económicos se contabilizan o registran cronológicamente, teniendo en cuenta la cadena presupuestal y mecanismos de SIIF Nación. Los tipos de comprobantes son los utilizados y definidos por SIIF Nación del MHCP.  Se genera listado de los comprobantes que se generan desde SIIF Nación. Los siguientes son los listados detallados:
a. Comprobantes de cuentas por pagar
b. Comprobantes de Obligaciones
c. Comprobantes contables </t>
  </si>
  <si>
    <t>¿Se verifica el registro contable cronológico de los hechos económicos?</t>
  </si>
  <si>
    <t xml:space="preserve">El SIIF Nación genera consecutivos en forma automática, no obstante, puede generarse registros manuales, que son verificados cronológicamente con los soportes fuente versus comprobantes contables </t>
  </si>
  <si>
    <t>El registro de los hechos económicos se realiza de acuerdo a su reconocimiento, al igual que los registros correspondientes al reconocimiento de actividades de cierre de periodos, conciliaciones o depuración de saldos los cuales se generan al momento que los proveedores de información suministran dicha información. Para lo cual el consecutivo es asignado automáticamente por SIIF Nación cuando se aprueba el registro.</t>
  </si>
  <si>
    <t>¿Se verifica el registro consecutivo de los hechos económicos en los libros de contabilidad?</t>
  </si>
  <si>
    <t xml:space="preserve">se revisa que el consecutivo de los documentos este completo y al momento de armar los expedientes de archivo se completa el consecutivo con los comprobantes aprobados, elaborados, no aprobados y los rechazados, esta situación, se verificó en la revisión de los documentos soportes. </t>
  </si>
  <si>
    <t>¿Los hechos económicos registrados están respaldados en documentos soporte idóneos?</t>
  </si>
  <si>
    <t>Los registros de las operaciones en SIIF Nación están soportados documentalmente según la naturaleza de la operación.</t>
  </si>
  <si>
    <t>¿Se verifica que los registros contables cuenten con los documentos de origen interno o externo que los soporten?</t>
  </si>
  <si>
    <t xml:space="preserve">Conforme al lineamiento del Procedimiento GF-PR-27 Gestión Contable, versión 9  y los procedimientos asociados de las áreas fuente, se verifican los requisitos documentales y las consideraciones para la generación de los diferentes comprobantes. La información y soportes son avalados por el Grupo para su registro según el proceso de análisis, elaboración y presentación de los estados contables </t>
  </si>
  <si>
    <t>¿Se conservan y custodian los documentos soporte?</t>
  </si>
  <si>
    <t>El Grupo custodia los documentos soporte según su naturaleza y transacción.</t>
  </si>
  <si>
    <t xml:space="preserve">Según resultados de auditorías y seguimientos que incluyeron verificación selectiva de registros contables, se constató la elaboración de comprobantes contables y la organización documental de estos conforme al marco normativo aplicable y las normas de archivo </t>
  </si>
  <si>
    <t>¿Los comprobantes de contabilidad se realizan cronológicamente?</t>
  </si>
  <si>
    <t xml:space="preserve">En general los comprobantes de contabilidad se realizan cronológicamente </t>
  </si>
  <si>
    <t xml:space="preserve"> ¿Los comprobantes de contabilidad se enumeran consecutivamente?</t>
  </si>
  <si>
    <t>¿Los libros de contabilidad se encuentran debidamente soportados en comprobantes de contabilidad?</t>
  </si>
  <si>
    <t>Los libros de contabilidad son generados de acuerdo a la información registrada en el aplicativo SIIF Nación mediante los comprobantes contables.</t>
  </si>
  <si>
    <t>¿La información de los libros de contabilidad coincide con la registrada en los comprobantes de contabilidad?</t>
  </si>
  <si>
    <t xml:space="preserve">Conforme a la muestra seleccionada en la verificación de los estados financieros, la información de los libros de contabilidad coincide con la información registrada en los comprobantes de contabilidad </t>
  </si>
  <si>
    <t>En caso de haber diferencias entre los registros en los libros y los comprobantes de contabilidad, ¿se realizan las conciliaciones y ajustes necesarios?</t>
  </si>
  <si>
    <t xml:space="preserve">Se realiza revisión de la información registrada en los libros contables y en los comprobantes contables, los soportes se encuentran en el Grupo de Gestión Económica y Financiera.. </t>
  </si>
  <si>
    <t xml:space="preserve">¿Existe algún mecanismo a través del cual se verifique la completitud de los registros contables? </t>
  </si>
  <si>
    <t>Cada proceso que interviene en el flujo de información contable garantiza la integridad y oportunidad en la remisión de información al proceso de gestión económica y financiera de forma permanente, así mismo, se verifican las conciliaciones realizadas con el fin de evaluar la razonabilidad de las cifras.</t>
  </si>
  <si>
    <t>¿Dicho mecanismo se aplica de manera permanente o periódica?</t>
  </si>
  <si>
    <t>La verificación se realiza mensualmente al momento de realizar el archivo de los documentos.</t>
  </si>
  <si>
    <t>¿Los libros de contabilidad se encuentran actualizados y sus saldos están de acuerdo con el último informe trimestral transmitido a la Contaduría General de la Nación?</t>
  </si>
  <si>
    <t xml:space="preserve">Conforme a la verificación efectuada al 31 de diciembre de 2024, los libros de contabilidad están actualizados en el SIIF Nación y sus saldos corresponden con los reportados vía CHIP a la CGN. </t>
  </si>
  <si>
    <t>La información transmitida a la Contaduría General de la Nación a través del CHIP es extraída del Sistema de Información Financiera SIIF Nación de acuerdo a los hechos económicos reconocidos.</t>
  </si>
  <si>
    <t>¿Los criterios de medición inicial de los hechos económicos utilizados por la entidad corresponden al marco normativo aplicable a la entidad?</t>
  </si>
  <si>
    <t>En las Políticas Contables se definió para cada hecho económico los criterios de medición inicial de acuerdo con el marco normativo aplicable a la URT.</t>
  </si>
  <si>
    <t>Los criterios de medición inicial de los hechos económicos se encuentran definidos en las políticas contables de la URT, las cuales fueron elaboradas y se actualizan acorde al marco normativo aplicable a la entidad.</t>
  </si>
  <si>
    <t>¿Los criterios de medición de los activos, pasivos, ingresos, gastos y costos contenidos en el marco normativo aplicable a la entidad, son de conocimiento del personal involucrado en el proceso contable?</t>
  </si>
  <si>
    <t>El Grupo manifiesta que los criterios de mediciones se encuentran en las políticas contables de la entidad y se realiza la socialización de manera permanente con cada actualización del marco de regulación contable.</t>
  </si>
  <si>
    <t>Los criterios de medición de los activos, pasivos, ingresos, gastos y costos del marco normativo se encuentran incluidas en las políticas contables. Adicionalmente, de acuerdo a las actualizaciones de la política se realizan actividades de capacitación dentro del equipo de operación contable.</t>
  </si>
  <si>
    <t>¿Los criterios de medición de los activos, pasivos, ingresos, gastos y costos se aplican conforme al marco normativo que le corresponde a la entidad?</t>
  </si>
  <si>
    <t>Los criterios de medición para las partidas contables se dan de acuerdo a lo establecido en las Políticas Contables.</t>
  </si>
  <si>
    <t>Los criterios de medición de los activos, pasivos, ingresos, gastos y costos se aplican acorde a las políticas de operación contable las cuales se elaboran y actualizan acorde al marco normativo que le corresponde a la entidad.</t>
  </si>
  <si>
    <t>¿Se calculan, de manera adecuada, los valores correspondientes a los procesos de depreciación, amortización, agotamiento y deterioro, según aplique?</t>
  </si>
  <si>
    <t>Los cálculos de depreciación de los activos fijos se realizan según la política contable. Se gestiona y controla los activos y su depreciación con la herramienta Stone. GSOA- Grupo de Gestión y Seguimiento de Operación Administrativa es la encargada y responsable de los cálculos para la depreciación de los bienes , la cual es verificada por el Grupo de Gestión Económica y Financiera a efectos del cierre contable.</t>
  </si>
  <si>
    <t>¿Los cálculos de depreciación se realizan con base en lo establecido en la política?</t>
  </si>
  <si>
    <t xml:space="preserve">El cálculo de la depreciación se realiza de acuerdo a lo criterios establecidos en las Políticas Contables para la cuenta de Propiedad, Planta y Equipo. </t>
  </si>
  <si>
    <t>¿La vida útil de la propiedad, planta y equipo, y la depreciación son objeto de revisión periódica?</t>
  </si>
  <si>
    <t>En las Políticas Contables para la Propiedad Planta y Equipo, subtitulo medición posterior se estipula "Las propiedades, planta y equipo, se medirán individualmente por el costo histórico, menos la depreciación acumulada, menos el deterioro acumulado como mínimo una vez al año y su periodo máximo será hasta el corte del 31 de diciembre de cada vigencia.
Para efectos de la anterior medición, el GGSOA, gestionará las acciones necesarias con suficiente antelación, para que el resultado sea puesto a disposición del GGEF a más tardar dentro de los 15 primeros días calendario del mes de enero, para proceder con los ajustes a que haya lugar reflejando la realidad económica de la información financiera de la UAEGRTD.
Mensualmente el GGSOA, se asegurará de realizar el cierre respectivo, a más tardar dentro de los 10 días siguientes al corte de cada mes, informando al GGEF mediante comunicación y envió de reportes generados
directamente desde el sistema que utiliza la UAEGRTD para el manejo de los bienes, así como los reportes manuales que sean necesarios, a fin de generar las conciliaciones entre las cifras contables y las generadas en dicho aplicativo".</t>
  </si>
  <si>
    <t>¿Se verifican los indicios de deterioro de los activos por lo menos al final del periodo contable?</t>
  </si>
  <si>
    <r>
      <t xml:space="preserve">En las Políticas Contables se determina la metodología para el reconocimiento del deterioro así: </t>
    </r>
    <r>
      <rPr>
        <i/>
        <sz val="12"/>
        <color theme="1"/>
        <rFont val="Verdana"/>
        <family val="2"/>
      </rPr>
      <t>"El cálculo del deterioro se efectuará a los bienes clasificados como propiedad planta y equipo que cumplan con las condiciones de materialidad definidas en esta política, cuando el área técnica reporte indicios por conceptos de daño físico u obsolescencia, originados por fuentes internas o externas que disminuyan el potencial de servicio del activo. Este análisis se hará con base en los saldos contables reportados en los estados financieros correspondientes al último trimestre reportado a la CGN"</t>
    </r>
    <r>
      <rPr>
        <sz val="12"/>
        <color theme="1"/>
        <rFont val="Verdana"/>
        <family val="2"/>
      </rPr>
      <t xml:space="preserve">.  </t>
    </r>
  </si>
  <si>
    <t>¿Se encuentran plenamente establecidos los criterios de medición posterior para cada uno de los elementos de los estados financieros?</t>
  </si>
  <si>
    <t>En las Políticas Contables se estableció para cada partida el criterio de medición posterior, fundamentado en el marco normativo que le aplica a la URT</t>
  </si>
  <si>
    <t>¿Los criterios se establecen con base en el marco normativo aplicable a la entidad?</t>
  </si>
  <si>
    <t>Las Políticas Contables para cada partida contable fundamentó los criterios de medición posterior según el marco normativo que le aplica a la URT.</t>
  </si>
  <si>
    <t>Los criterios de medición posterior se encuentran definidos en las políticas contables de la URT, las cuales fueron elaboradas y actualizadas con base en el marco normativo aplicable a la entidad.</t>
  </si>
  <si>
    <t>¿Se identifican los hechos económicos que deben ser objeto de actualización posterior?</t>
  </si>
  <si>
    <t xml:space="preserve">Dentro las políticas contables se definen las partidas que son objeto de actualización posterior </t>
  </si>
  <si>
    <t>¿Se verifica que la medición posterior se efectúa con base en los criterios establecidos en el marco normativo aplicable a la entidad?</t>
  </si>
  <si>
    <t>Se tienen mecanismos de control que permiten verificar que se realice la medición posterior para las partidas que lo requieren, parte de este mecanismo consiste en el cronograma de actividades mensual, que permite verificar mensualmente que se realice dicha medición a las partidas que les aplica.</t>
  </si>
  <si>
    <t>En el desarrollo del proceso contable se cuenta con cronogramas de actividades mensuales como mecanismo de control, con lo cual se verifica que las mediciones correspondientes a las diferentes partidas se lleven a cabo.</t>
  </si>
  <si>
    <t>¿La actualización de los hechos económicos se realiza de manera oportuna?</t>
  </si>
  <si>
    <t>En general se realiza de acuerdo con los términos que se establecen en las políticas contables y procedimientos que las respaldan.</t>
  </si>
  <si>
    <t>¿Se soportan las mediciones fundamentadas en estimaciones o juicios de profesionales expertos ajenos al proceso contable?</t>
  </si>
  <si>
    <t xml:space="preserve">Se tiene documentados los juicios de valor y estimaciones realizados por parte de los expertos ajenos al proceso contable, los soportes se encuentran en el Grupo, constan de dichos conceptos </t>
  </si>
  <si>
    <t>Las mediciones posteriores se realizan según la identificación de los hechos económicos en las diferentes partidas de acuerdo a los criterios definidos para cada una de estas en la identificaciones iniciales de los registros contables, para el caso de mediciones que requieran un juicio o trato especializado o especial, se solicita conceptos a entes de regulación externa.</t>
  </si>
  <si>
    <t>PRESENTACIÓN DE ESTADOS FINANCIEROS</t>
  </si>
  <si>
    <t>¿Se elaboran y presentan oportunamente los estados financieros a los usuarios de la información financiera?</t>
  </si>
  <si>
    <t>La información financiera se elabora y presenta oportunamente según lo indicado por el Marco regulatorio dado por la Contaduría General de la Nación. Es de anotar que esta además de ser utilizada por los usuarios internos, se publica en la página web de la Unidad mensualmente y se realiza transmisión o reporte trimestral en el sistema CHIP - Consolidador de Hacienda e Información Pública.</t>
  </si>
  <si>
    <t>Los Estados Financieros durante la vigencia 2024 se elaboraron y presentaron de forma oportuna mediante la plataforma CHIP, de igual forma, estos fueron publicados en la sede electrónica de la entidad para la respectiva consulta de otros usuarios de interés.</t>
  </si>
  <si>
    <t>¿Se cuenta con una política, directriz, procedimiento, guía o lineamiento para la divulgación de los estados financieros?</t>
  </si>
  <si>
    <t>Los lineamientos para la divulgación de la información a nivel interno y externo se cumplen, evidencia de ello es la publicación en la página web de la Unidad de los estados financieros mensuales y las notas a los estados financieros trimestrales, así como la remisión de los estados financieros, notas a los estados y reportes financieros remitidos trimestralmente en el sistema CHIP - Consolidador de Hacienda e Información Pública.</t>
  </si>
  <si>
    <t>¿Se cumple la política, directriz, procedimiento, guía o lineamiento establecida para la divulgación de los estados financieros?</t>
  </si>
  <si>
    <t>Se evidencia cumplimiento en la presentación de la información financiera de la URT en cuanto a las fechas establecidas por la CGN.</t>
  </si>
  <si>
    <t>La URT realizó la publicación y presentación de la información financiera de acuerdo con los plazos establecidos por la CGN.</t>
  </si>
  <si>
    <t>¿Se tienen en cuenta los estados financieros para la toma de decisiones en la gestión de la entidad?</t>
  </si>
  <si>
    <t>Los estados financieros sirven como insumo para realizar seguimiento a la gestión, no obstante, al revisar las sesiones del Comité de Gestión y Desempeño y del Subcomité presupuestal y financiero no se evidencia que la información contenida en EEFF sea utilizada como insumo para decisiones en la gestión de la entidad.</t>
  </si>
  <si>
    <t xml:space="preserve">¿Se elabora el juego completo de estados financieros, con corte al 31 de diciembre? </t>
  </si>
  <si>
    <t>A 31 de diciembre de 2024 se observó que la Entidad emitió el siguiente juego de Estados Financieros: 1. Estado de situación Financiera, Estado de Resultados y 3. Revelaciones a los estados financieros, quedando como faltante el estado de cambios en el patrimonio.</t>
  </si>
  <si>
    <t>¿Las cifras contenidas en los estados financieros coinciden con los saldos de los libros de contabilidad?</t>
  </si>
  <si>
    <t>Al comparar las cifras de los estados financieros con los libros de contabilidad del Sistema SIIF a 31 de diciembre de 2024, estas coinciden .</t>
  </si>
  <si>
    <t>Los Estados Financieros son elaborados de acuerdo a la información generada desde el aplicativo de SIIF Nación, cifras que no presentaron diferencias respecto de los libros de contabilidad de la URT.</t>
  </si>
  <si>
    <t>¿Se realizan verificaciones de los saldos de las partidas de los estados financieros previo a la presentación de los estados financieros?</t>
  </si>
  <si>
    <t xml:space="preserve">Los saldos que conforman las cuentas de los estados financieros son verificados mediante el análisis de cuentas, confirmación con terceros y/o conciliaciones.  Así mismo, con las hojas de trabajo para la elaboración de los estados financieros y sus notas. </t>
  </si>
  <si>
    <t>¿Se utiliza un sistema de indicadores para analizar e interpretar la realidad financiera de la entidad?</t>
  </si>
  <si>
    <t>Los indicadores se ajustan a la naturaleza de la operación y hechos económicos vinculados a la gestión que realiza cada uno de los procesos de la Unidad, los cuales se ven reflejados en el informe de gestión, plan de acción, ejecución presupuestal entre otros. 
Los indicadores que administra el proceso son los siguientes los cuales se pueden consultar en el aplicativo STRATEGOS donde se reporta el avance y los documentos soporte según aplica:
a. Indicadores del plan de acción: GF-2-2024 Cumplimiento de la gestión financiera dentro de los términos establecidos.
b. Indicadores del proceso: 
- GF-EC-05 Ejecución presupuestal corresponde al porcentaje obligado de las asignaciones
-GF-EC-07: Porcentaje de los trámites de expedición de CDP-RP y ejecución de pagos en los tiempos establecidos.
-GF-EC-06 Ejecución del PAC
-GF-EC-05 Informe de estados financieros presentados dentro de los términos establecidos</t>
  </si>
  <si>
    <t>No</t>
  </si>
  <si>
    <t>¿Los indicadores se ajustan a las necesidades de la entidad y del proceso contable?</t>
  </si>
  <si>
    <t xml:space="preserve">El indicador GF-EC-05 está relacionado con la oportunidad en la elaboración de los estados financieros </t>
  </si>
  <si>
    <t>¿Se verifica la fiabilidad de la información utilizada como insumo para la elaboración del indicador?</t>
  </si>
  <si>
    <t xml:space="preserve">La información utilizada para el cálculo de los indicadores esta descrita en el sistema de información STRATEGOS, dichos indicadores son monitoreados trimestralmente por la segunda línea de defensa (Oficina Asesora de Planeación Sectorial - OAPS) y posteriormente son evaluados por la tercera línea de defensa (Oficina de Control Interno - OCI). </t>
  </si>
  <si>
    <t>¿La información financiera presenta la suficiente ilustración para su adecuada comprensión por parte de los usuarios?</t>
  </si>
  <si>
    <t xml:space="preserve">Las notas a los estados Financieros elaboradas por el Grupo de Gestión Económica y Financiera cuya fuente es la información financiera y operativa de la Unidad, refleja y cumple con las revelaciones requeridas para el reconocimiento, medición, revelación y presentación de los hechos económicos y operaciones en virtud de las régimen de contabilidad pública. </t>
  </si>
  <si>
    <t>Los informes financieros y contables presentados y publicados en la sede electrónica de la entidad con una periodicidad trimestral, cuentan con información acerca del Estado de Situación Financiera, Estado de Resultados y las notas a los mismos, además, las políticas contables para la elaboración y presentación de estados financieros definen criterios para la presentación de notas específicas para aquellos rubros que presenten variaciones representativas o materiales.</t>
  </si>
  <si>
    <t xml:space="preserve"> ¿Las notas a los estados financieros cumplen con las revelaciones requeridas en las normas para el reconocimiento, medición, revelación y presentación de los hechos económicos del marco normativo aplicable?</t>
  </si>
  <si>
    <t>Toda la información financiera mensuales y con fecha de corte 31 de diciembre de 2024, se encuentran acompañada de notas a los estados financieros, dando cumplimiento a lo establecido en las Políticas Contables y al marco normativo aplicable.</t>
  </si>
  <si>
    <t>¿El contenido de las notas a los estados financieros revela en forma suficiente la información de tipo cualitativo y cuantitativo para que sea útil al usuario?</t>
  </si>
  <si>
    <t xml:space="preserve">En las notas a los estados financieros se especifican las partidas más significativas para la URT, en las cuales se presentan los valores de forma desagregada con la respectiva explicación de su origen </t>
  </si>
  <si>
    <t>En las notas a los estados financieros se especifican las partidas más significativas para la URT, en las cuales se presentan los valores de forma desagregada con la respectiva explicación de su origen.</t>
  </si>
  <si>
    <t xml:space="preserve">¿En las notas a los estados financieros, se hace referencia a las variaciones significativas que se presentan de un periodo a otro? </t>
  </si>
  <si>
    <t xml:space="preserve">Presentan las partidas más significativas para la vigencia actual en las notas a los estados financieros, también se revelan las variaciones más significativas producto de la comparación de la vigencia actual con la pasada para algunas cuentas contables </t>
  </si>
  <si>
    <t>¿Las notas explican la aplicación de metodologías o la aplicación de juicios profesionales en la preparación de la información, cuando a ello hay lugar?</t>
  </si>
  <si>
    <t xml:space="preserve">Cuando hay lugar a ello, en las notas los estados financieros se mencionan las metodologías utilizadas para realizar los cálculos y preparación de la información. </t>
  </si>
  <si>
    <t>¿Se corrobora que la información presentada a los distintos usuarios de la información sea consistente?</t>
  </si>
  <si>
    <t>Tanto en el procedimiento GF-PR-27 Gestión contable como en el instructivo GF-IN-04 se incluyen actividades para el control y revisión de la información.</t>
  </si>
  <si>
    <t>RENDICION DE CUENTAS E INFORMACIÓN A PARTES INTERESADAS</t>
  </si>
  <si>
    <t>¿Para las entidades obligadas a realizar rendición de cuentas, se presentan los estados financieros en la misma? Si la entidad no está obligada a rendición de cuentas, ¿se prepara información financiera con propósitos específicos que propendan por la transparencia?</t>
  </si>
  <si>
    <t>¿Se verifica la consistencia de las cifras presentadas en los estados financieros con las presentadas en la rendición de cuentas o la presentada para propósitos específicos?</t>
  </si>
  <si>
    <t>Debido a que no se realiza una presentación detallada de los Estados Financieros en la rendición de cuentas, no es posible evaluar la coherencia de la información.</t>
  </si>
  <si>
    <t xml:space="preserve"> ¿Se presentan explicaciones que faciliten a los diferentes usuarios la comprensión de la información financiera presentada?</t>
  </si>
  <si>
    <t>En la rendición de cuentas realizada no se observa que se presenten explicaciones que faciliten a los diferentes usuarios la comprensión de la información financiera presentada.</t>
  </si>
  <si>
    <t>GESTION DEL RIESGO CONTABLE</t>
  </si>
  <si>
    <t>¿Existen mecanismos de identificación y monitoreo de los riesgos de índole contable?</t>
  </si>
  <si>
    <t xml:space="preserve">De acuerdo con los proceso de la Unidad, la política de riesgos y las guías e instructivos para la gestión del riesgo, (
MC-ES-04	POLITICA DE ADMINISTRACION DEL RIESGO, MC-GU-02- GUÍA PARA LA ADMINISTRACIÓN DEL RIESGO, MC-GU-03 GUIA METODOLOGICA PARA LA IDENTIFICACION Y ANALISIS DE CAUSAS ,  MC-IN-02	MONITOREO DE RIESGOS ).
El proceso de Gestión Financiera identifico dentro de la ejecución de sus actividades 10 riesgos, clasificados así, tres riesgos de corrupción, 1 riesgo fiscal, 1 de seguridad de la información y 5 de gestión.  </t>
  </si>
  <si>
    <t>¿Se deja evidencia de la aplicación de estos mecanismos?</t>
  </si>
  <si>
    <t>Al revisar en el sistema de información STRATEGOS, se evidencia que el grupo realiza el reporte de monitoreo de acuerdo con las periodicidades definidas junto con las evidencias que soportan las actividades de control definidas.</t>
  </si>
  <si>
    <t>¿Se ha establecido la probabilidad de ocurrencia y el impacto que puede tener, en la entidad, la materialización de los riesgos de índole contable?</t>
  </si>
  <si>
    <t xml:space="preserve">Cada uno de los riesgos determinados en el procedimiento cuenta con un análisis del riesgo en el que se especifica la posibilidad de ocurrencia, el impacto, calificación, evaluación y medidas de respuesta </t>
  </si>
  <si>
    <t>Una vez son identificados los riesgos dentro del área, estos son analizados en las diferentes características, definición, probabilidad, impacto, controles e impacto que podría tener la materialización de los riesgos de acuerdo a la política para la administración del riesgo definida.</t>
  </si>
  <si>
    <t>¿Se analizan y se da un tratamiento adecuado a los riesgos de índole contable en forma permanente?</t>
  </si>
  <si>
    <t>Los controles implementados para administrar y gestionar los riesgos del proceso contable se realiza de forma permanente de acuerdo a la periodicidad de la ejecución de los mismos por parte de los lideres de los equipos, ejecutores del control (autocontrol) y coordinadora del GGEF. La evidencia de la ejecución de los controles y el resultado de la gestión realizada se reporta a la Oficina Asesora de Planeación y control interno a través del sistema de información STRATEGOS de acuerdo a los lineamientos establecidos para tal fin.</t>
  </si>
  <si>
    <t>El tratamiento de los riesgos se encuentra definido en la política, así mismo, estos son evaluados y controlados de acuerdo con el impacto y probabilidad de ocurrencia.</t>
  </si>
  <si>
    <t>¿Los riesgos identificados se revisan y actualizan periódicamente?</t>
  </si>
  <si>
    <t>Al principio de cada vigencia el Grupo y la Oficina Asesora de Planeación revisan los riesgos identificados dentro del proceso , posterior a esta actividad, la Coordinadora realiza la socialización de estos al Grupo en el comité primario.</t>
  </si>
  <si>
    <t>La política y metodología para la administración del riesgo define los mecanismos para el seguimiento y tratamiento respectivo de los riesgos identificados por los diferentes procesos, producto de estas actividades de monitoreo a los riesgos identificados.</t>
  </si>
  <si>
    <t>¿Se han establecido controles que permitan mitigar o neutralizar la ocurrencia de cada riesgo identificado?</t>
  </si>
  <si>
    <t xml:space="preserve">En el mapa de riesgos, cada riesgo cuenta con uno o varios controles que permiten mitigar la ocurrencia del mismo. </t>
  </si>
  <si>
    <t>¿Se realizan autoevaluaciones periódicas para determinar la eficacia de los controles implementados en cada una de las actividades del proceso contable?</t>
  </si>
  <si>
    <t xml:space="preserve">El Grupo realizó revisión y actualización de los riesgos para el proceso contable junto con la eficacia de los controles implementados en cada una de las actividades para mitigarlos, los soportes se encuentran físicos en el Grupo, constan de las listas de asistencia cuentan con listas de asistencia de reuniones virtuales a través de la herramienta Microsoft Teams </t>
  </si>
  <si>
    <t>¿Los funcionarios involucrados en el proceso contable poseen las habilidades y competencias necesarias para su ejecución?</t>
  </si>
  <si>
    <t xml:space="preserve">La URT cuenta con un manual de funciones que establece los requisitos para los funcionarios, igualmente para las contrataciones de prestación de servicio, previamente se evalúa el cumplimiento de los estudios previos en cuanto a las habilidades y competencias para el desarrollo de la actividad. </t>
  </si>
  <si>
    <t>¿Las personas involucradas en el proceso contable están capacitadas para identificar los hechos económicos propios de la entidad que tienen impacto contable?</t>
  </si>
  <si>
    <t xml:space="preserve">El perfil de los integrantes del Grupo de Gestión Económica y Financiera demuestra experiencia y competencia en el proceso contable y del marco normativo para entidades de gobierno </t>
  </si>
  <si>
    <t>¿Dentro del plan institucional de capacitación se considera el desarrollo de competencias y actualización permanente del personal involucrado en el proceso contable?</t>
  </si>
  <si>
    <t>De acuerdo con indagación realizada a la Dirección de Gestión Económicos y Financieros frente a la participación de la dependencia en las diferentes capacitaciones ofrecidas por la CGN y la asistencia de los colaboradores, se informó que se asistió al XIII Congreso Nacional de Contabilidad Pública "Contabilidad Pública para el Valor Público y la Sostenibilidad" organizados por dicha Entidad en la fechas del 02 al 04 de septiembre del 2024, al respecto se observó que a estos eventos asistieron la Coordinadora del Grupo y la Contadora de la Entidad.
Respecto a las capacitaciones definidas en el PIC de la URT, no se observa que se hayan contemplado de índole contable para los funcionarios.</t>
  </si>
  <si>
    <t>¿Se verifica la ejecución del plan de capacitación?</t>
  </si>
  <si>
    <t xml:space="preserve">El Grupo de Talento Humano elaboró informes de seguimiento al cumplimiento del plan de capacitación de la vigencia 2024 </t>
  </si>
  <si>
    <t>El grupo de talento Humano realiza el seguimiento al plan de capacitación programado para la vigencia.</t>
  </si>
  <si>
    <t>¿Se verifica que los programas de capacitación desarrollados apuntan al mejoramiento de competencias y habilidades?</t>
  </si>
  <si>
    <t>ANEXO 1 - EVALUACIÓN DEL SISTEMA DE CONTROL INTERNO CONTABLE VIGENCIA 2024</t>
  </si>
  <si>
    <t>RANGOS DE CALIFICACIÓN DE LA EVALUACIÓN</t>
  </si>
  <si>
    <t>CALIFICACIÓN CUALITATIVA</t>
  </si>
  <si>
    <t>1.0 &lt;= CALIFICACIÓN &lt; 3.0</t>
  </si>
  <si>
    <t>DEFICIENTE</t>
  </si>
  <si>
    <t>3.0 &lt;= CALIFICACIÓN &lt; 4.0</t>
  </si>
  <si>
    <t>ADECUADO</t>
  </si>
  <si>
    <t>4.0 &lt;= CALIFICACIÓN &lt;= 5.0</t>
  </si>
  <si>
    <t>EFICIENTE</t>
  </si>
  <si>
    <t>MÁXIMO A OBTENER</t>
  </si>
  <si>
    <t>TOTAL PREGUNTAS</t>
  </si>
  <si>
    <t>PUNTAJE</t>
  </si>
  <si>
    <t>PORCENTAJE OBTENIDO</t>
  </si>
  <si>
    <t>RESULTADOS OBTENIDOS</t>
  </si>
  <si>
    <t>RECONOCIMIENTO</t>
  </si>
  <si>
    <t>IDENTIFICACIÓN</t>
  </si>
  <si>
    <t>CLASIFICACIÓN</t>
  </si>
  <si>
    <t>REGISTRO</t>
  </si>
  <si>
    <t>MEDICIÓN INICIAL</t>
  </si>
  <si>
    <t>MEDICIÓN POSTERIOR</t>
  </si>
  <si>
    <t>REVELACIÓN</t>
  </si>
  <si>
    <t>VERIFICACIÓN OCI</t>
  </si>
  <si>
    <t>TOTAL PUNTAJE</t>
  </si>
  <si>
    <t xml:space="preserve">Las Políticas Contables de la entidad atienden las características de representación fiel y relevancia de la información financiera, teniendo en cuenta el Marco Conceptual, Normas para el Reconocimiento, Medición, Revelación y Presentación de los Hechos Económicos; Procedimientos Contables; Guías de Aplicación; el Catálogo General de Cuentas y la Doctrina Contable Pública emitidos por la Contaduría General de la Nación. </t>
  </si>
  <si>
    <t>RANGO DE CALIFICACIÓN</t>
  </si>
  <si>
    <t>En la Guía para la Formulación y Seguimiento a Planes de Mejoramiento (Mc-GU-05), se establecen los lineamientos para la formulación, seguimiento y cierre de los planes de mejoramiento se gestiona internamente y bajo la coordinación de OAP y (OCI según aplique).  Respecto a la vigencia 2024 y de acuerdo con el informe de auditoría  financiera CGR-CDA 00989 de diciembre de 2024 emitido por la CGR, desde el GGEF se gestionaron en STRATEGOS tres planes de mejoramiento.</t>
  </si>
  <si>
    <t>El seguimiento a los planes de mejoramiento es conocido por los responsables de las acciones de mejora, se realiza acompañamiento por parte de la OCI para la formulación y seguimiento de estas acciones, los soportes se encuentran consignados en el sistema integrado de planeación y gestión STRATEGOS, atendiendo las disposiciones del documento Mc-GU-05.</t>
  </si>
  <si>
    <t>El seguimiento y cierre de los planes de mejoramiento se gestiona internamente y bajo la coordinación de OAP y (OCI según aplique) en el aplicativo STRATEGOS. Respecto a la vigencia 2024 y según informe de auditoría  financiera CGR-CDA  00989 de diciembre de 2024 emitido por la CGR, desde el grupo se gestionaron en STRATEGOS tres planes de mejoramiento.</t>
  </si>
  <si>
    <t xml:space="preserve">De acuerdo con indagación y verificación de la información suministrada por el Grupo de Gestión Económica y Financiera, se observaron los siguientes documentos:
•	Circular Interna SG-00003 de 2024, lineamientos para recepción y trámite de cuentas de contratistas, proveedores y legalización de viáticos en la vigencia 2024.
•	Circular No. 00021 de 2024, aspectos a considerar para el cierre de la vigencia 2024 y apertura de la vigencia 2025.
•	Correo del 23 de febrero de 2024 en el que se indica: “(...) me permito remitir cronograma establecido por el GGEF para la entrega de la información de los cierres contables del año2024; información que debe ser allegada por las dependencias que deben entregar información para tal fin, de acuerdo con la siguiente periodicidad: (...)"
•	Procedimiento Gestión Contable GF-PR-27
•	Resolución No. 00002 de 2024, por medio de la cual se efectúa la desagregación del Presupuesto de funcionamiento asignado para la vigencia fiscal de 2024.
•	Resolución No. 00003 de 2024, por medio de la cual se efectúa la desagregación del Presupuesto de inversión asignado para la vigencia fiscal de 2024.
•	Resolución No. 0073 de 2024, por medio de la cual se constituye la caja menor vigencia 2024, para sufragar los gastos de la URT.
•	Resolución No. 00229 de 2024, por medio de la cual se adopta y reglamenta la autorización de comisiones de servicios y gastos de desplazamiento y el reconocimiento, pago de viáticos y de transporte a los servidores públicos y contratistas de la URT.
•	Resolución 00231 de 2024, por medio de la cual se fijan los montos de reconocimiento y pago de viáticos o gastos de desplazamiento para la vigencia 2024 de la URT.
•	Correo del 1 de febrero de 2024 en el que se indica: “Atendiendo lo dispuesto en la circular externa 045 del 29 de diciembre de 2023 del Ministerio de Hacienda y Crédito Público, la cual define el calendario PAC para la vigencia 2024 y las consideraciones para su óptima ejecución, la Unidad Administrativa Especial de Gestión de Restitución de Tierras Despojadas - UAEGRTD(...) solicita a los supervisores y responsables de ejecución de recursos de las diferentes direcciones territoriales, oficinas y dependencias, realicen una adecuada programación de los recursos conforme a las necesidades que se presenten. De acuerdo a lo anterior se requiere que la solicitud de PAC (diligenciando el formato GF-FO -16 Versión 6)".
Además cuenta con otros instrumentos como formatos, memorandos, guías y modelos de conciliación con el fin de solicitar y gestionar la información requerida para dar cumplimiento al objetivo del proceso.
</t>
  </si>
  <si>
    <t>Los documentos donde se establecen las directrices para la formulación y seguimiento a los planes de mejoramiento se encuentran publicado en la plataforma STRATEGOS para la consulta y acceso al personal, líderes de área o responsables de ejecutar las acciones de mejora formuladas a los hallazgos producto de las actividades de auditorías internas desarrolladas por la Oficina de control Interno u otros entres de control externos.</t>
  </si>
  <si>
    <t>Los procedimientos establecidos para el desarrollo del objeto del proceso cuentan con actividades sometidas a ciclos de aprobación en el Sistema de Información Financiera SIIF Nación. no obstante, en una muestra de documentos contables generados a través del sistema mencionado, se evidenció que el usuario que elaboraba el documento es el mismo que lo aprobaba, considerando con ello la necesidad de validar las responsabilidades de cada rol y su cumplimiento y proceder con los ajustes correspondientes.</t>
  </si>
  <si>
    <t>De acuerdo a la información suministrada por parte de la Coordinadora del grupo de Gestión Económica y Financiera  no se presentó extemporaneidad en la presentación de la información financiera para la vigencia 2024. Se precisa que dicha información se encuentra publicada en la sede electrónica de la entidad.</t>
  </si>
  <si>
    <r>
      <t xml:space="preserve">En el Instructivo para la elaboración de notas a los Estados Financieros (GF-IN-04), adicional a establecer el calendario de cierres contables, se contempló </t>
    </r>
    <r>
      <rPr>
        <i/>
        <sz val="12"/>
        <color theme="1"/>
        <rFont val="Verdana"/>
        <family val="2"/>
      </rPr>
      <t xml:space="preserve"> "En la siguiente tabla, se detallan las actividades necesarias para la obtención de los Estados Financieros y los aspectos a tener en cuenta para la elaboración de las Notas a los estados financieros, actividades que son realizadas por el Grupo de Gestión Económica y Financiera - subgrupo de Contabilidad, con la información suministrada por las dependencias según su competencia, sobre los aspectos a revelar en dichas notas, de acuerdo con lo definido en las políticas contables del formato GF-ES-01 Política Contable de la UAEGRTD y los lineamientos contenidos en la Plantilla Word sugerida en la resolución 441 de 2019 de la CGN.".</t>
    </r>
    <r>
      <rPr>
        <sz val="12"/>
        <color theme="1"/>
        <rFont val="Verdana"/>
        <family val="2"/>
      </rPr>
      <t xml:space="preserve"> Como desarrollo de este procedimiento se generan circulares a toda la Entidad atendiendo a las normativas y solicitudes de entes externos, Contaduría General de la Nación.</t>
    </r>
  </si>
  <si>
    <t>El instructivo GF-IN-04 se encuentra publicado en el sistema de información STRATEGOS para la consulta por parte de los interesados o responsables de ejecutar las actividades.
Por otra parte, se realizan reuniones mediante el uso de la herramienta de Microsoft Teams para la socialización y actualización de los criterios de cierre de vigencia con los integrantes del Grupo y otras áreas responsables de generar la información contable.</t>
  </si>
  <si>
    <t>El Grupo de Gestión Económica y Financiera realiza seguimiento al  cumplimiento de las actividades de cierre a desarrollar, adicionalmente de ser necesario, envía comunicaciones a las áreas responsables de producir la información con el fin de asegurar su obtención.</t>
  </si>
  <si>
    <t xml:space="preserve">En el Manual para la administración de bienes en la UAEGRTD se establecen las acciones para el control, custodia y tomas físicas de los inventarios, con su respectiva periodicidad y responsabilidad, así como para la gestión de diferencias.
</t>
  </si>
  <si>
    <t>Los documentos del control interno del proceso se encuentra documentados en el Sistema Integrado de Planeación y Gestión - STRATEGOS para la consulta por parte de los interesados en la información. Adicionalmente, de forma continua, el grupo de contabilidad realiza reuniones de verificación del a normativa, actualización de información, actividades de cierre y unificación de criterios para el desarrollo operativo de sus obligaciones.</t>
  </si>
  <si>
    <t>Se cuenta con los formatos de conciliación generados  durante la vigencia 2024. Entre estos se encuentran las conciliaciones bancarias, conciliaciones de inventarios, conciliaciones de incapacidades, conciliaciones judiciales y las correspondientes al Grupo Fondo.</t>
  </si>
  <si>
    <r>
      <t>Se encuentra documentado mediante:
Manual de Cartera deterioro de cuentas por cobrar (GF-MA-01), 
Manual para la administración de bienes de la UAEGRTD (GL-MA-01) y,
Procedimiento de cumplimiento de sentencias judiciales y conciliaciones (GJ-PR-09)</t>
    </r>
    <r>
      <rPr>
        <i/>
        <sz val="12"/>
        <color theme="1"/>
        <rFont val="Verdana"/>
        <family val="2"/>
      </rPr>
      <t>.</t>
    </r>
  </si>
  <si>
    <t>Los documentos del proceso se encuentra documentados en el sistema de información STRATEGOS para consulta por parte de los interesados en la información. Adicionalmente, de forma continua, el GGEF realiza reuniones de verificación de la normativa, actualización de información, actividades de cierre y unificación de criterios para el desarrollo operativo de sus obligaciones.</t>
  </si>
  <si>
    <t>El proceso cuenta con la caracterización de procesos GF-CA-01 versión 4 del 20 de diciembre de 2023, en la cual se establecen los proveedores de entrada de información, actividades a desarrollar y salidas o productos derivados de su cumplimiento. A su vez, estas actividades se encuentran documentadas mediante los procedimientos, guías y formatos definidos para el proceso.</t>
  </si>
  <si>
    <t>El proceso cuenta con la caracterización de procesos GR-CP-005 GF-CA-01 versión 4 del 20 de diciembre de 2023, en el cual se establecen los proveedores de entrada de información para el desarrollo de las actividades que se ejecutan en el proceso.</t>
  </si>
  <si>
    <t xml:space="preserve">Las operaciones se registran en SIIF Nación a partir de los hechos económicos identificados a nivel de terceros. Los derechos y obligaciones se tienen debidamente individualizados por cada una de las áreas funcionales responsables de la información, se incorporan en la contabilidad a través de reportes de aplicativos e informes de los proyectos ejecutados a través de convenios o contratos </t>
  </si>
  <si>
    <t>La individualización en el reconocimiento de hechos económicos existe, independientemente que el registro se haya realizado de forma individual o agregada, por lo tanto, una vez se identifique el origen del hecho económico es posible darlos de baja, una vez cumpla con las condiciones del control para realizarlo.</t>
  </si>
  <si>
    <t xml:space="preserve">Los hechos económicos se registran en el aplicativo SIIF Nación de acuerdo a su reconocimiento por parte de los proveedores de información, y es SIIF Nación  quien automáticamente asigna el consecutivo de los documentos. </t>
  </si>
  <si>
    <t>El consecutivo de los registros contables es asignado automáticamente por SIIF Nación cuando es realizado el registro de cada hecho económico identificando, por lo tanto, el control se encuentra definido directamente desde el sistema de información.</t>
  </si>
  <si>
    <t xml:space="preserve">Los hechos económicos son registrados en el aplicativo SIIF Nación previo a la verificación del cumplimiento de la documentación, soportes o requisitos de acuerdo al hecho económico identificado, según los manuales, procedimientos e instructivos que hacen parte del control interno del proceso  y que son necesarios para ser considerados idóneos en la soportabilidad de los registros. </t>
  </si>
  <si>
    <t>El responsable definido en las diferentes actividades del procedimiento GF-PR-27 "Gestión Contable", versión 9  previo a la elaboración de los registros contables verifica que los mismos cuenten con los soportes necesarios de acuerdo a la identificación del hecho económico.</t>
  </si>
  <si>
    <t>¿Para el registro de los hechos económicos, se elaboran los respectivos comprobantes de contabilidad?</t>
  </si>
  <si>
    <t>Posterior al reconocimiento de los  hechos económicos y teniendo en cuenta la información generada por los proveedores de información de cada proceso, se lleva a cabo la elaboración de los comprobantes contables en el aplicativo del Sistema Integrado de Información Financiera - SIIF.</t>
  </si>
  <si>
    <t>Los comprobantes contables se realizan en el aplicativo SIIF Nación el cual realiza una enumeración consecutiva de acuerdo al orden de aprobación de los mismos por parte de los usuarios autorizados.</t>
  </si>
  <si>
    <t>Conforme al lineamiento del procedimiento GF-PR-27 "Gestión Contable" se consolida, verifica y concilia mensualmente la información para su incorporación en SIIF Nación, el cual genera consecutivos en forma automática, y al momento de archivar la información se verifican los consecutivos de los documentos confirmando que se encuentren completos.</t>
  </si>
  <si>
    <t>Las Políticas contables de "deterioro" definen que para la comprobación del deterioro, esta se realizará con base en los saldos contables reportados en los estados financieros correspondientes al último trimestre reportado a la CGN.</t>
  </si>
  <si>
    <t>Las políticas contables para la elaboración y presentación de estados financieros define los criterios de medición posterior de los diferentes hechos económicos que puedan identificarse dentro del proceso, acogiendo el marco normativo que rige la Entidad.</t>
  </si>
  <si>
    <t>En las políticas contables para la elaboración y presentación de estados financieros se definen las cuentas contables que están sujetas a la medición posterior de acuerdo al tipo y clase de cuenta.</t>
  </si>
  <si>
    <t>La actualización de hechos económicos se lleva a cabo en el proceso de acuerdo al reconocimiento de los mismos, acorde a los criterios establecidos en las políticas contables para la elaboración y presentación de estados financieros.</t>
  </si>
  <si>
    <t>Las políticas contables y el instructivo para la elaboración de las notas a los estados financieros (GF-IN-04) establecidos en la URT, contienen los criterios de periodicidad para la presentación oportuna de la información y divulgación de los estados financieros mediante el CHIP y su publicación en la sede electrónica de la URT.</t>
  </si>
  <si>
    <t>Si bien la Entidad da estricto cumplimiento a la elaboración, presentación y transmisión de los Estados Financieros, no se observa que dentro de las actas de sesión de los comités se discuta a fondo sobre estos documentos o que basados en la información presentada se determine la ruta a seguir para la toma de decisiones.</t>
  </si>
  <si>
    <t>A 31 de diciembre de 2024 se elaboró, presentó y publico: 
1. Estado de situación Financiera, 
2. Estado de Resultados y 
3. Revelaciones a los estados financieros</t>
  </si>
  <si>
    <t xml:space="preserve">En los estados financieros presentados, no se evidencia la utilización de indicadores financieros que permitan evaluar la  realidad financiera de la Entidad. </t>
  </si>
  <si>
    <t>Las notas a los estados financieros se realizan de acuerdo con las directrices establecidas en las  políticas contables para la elaboración y presentación de estados financieros las cuales se elaboran y actualizan de acuerdo a la normativa aplicable a la entidad.</t>
  </si>
  <si>
    <t>Las notas a los Estados Financieros revelan las variaciones más significativas producto de la comparación de la vigencia actual con la inmediatamente anterior para algunas cuentas contables de acuerdo a los criterios definidos en las políticas de la entidad.</t>
  </si>
  <si>
    <t>En la rendición de cuentas realizada no se observó que se presenten explicaciones que faciliten a los diferentes usuarios la comprensión de la información financiera presentada.</t>
  </si>
  <si>
    <t>La política y metodología para la administración del riesgo define los mecanismos para el seguimiento y tratamiento respectivo de los riesgos identificados por los diferentes procesos, producto de estas actividades de monitoreo a los riesgos identificados, la Oficina de Planeación publica en la sede electrónica de la entidad las evidencias correspondientes a los seguimientos realizados a los riesgos atendiendo la periodicidad de la Política de Administración de Riesgos de la URT.</t>
  </si>
  <si>
    <t>El Grupo de Gestión Económica y Financiera realizó revisión y actualización de los riesgos para el proceso contable junto con la eficacia de los controles implementados en cada una de las actividades para mitigarlos, llevando a cabo una gestión de monitoreo periódica.</t>
  </si>
  <si>
    <t xml:space="preserve">La URT cuenta con un manual de funciones que establece los requisitos para los funcionarios. Igualmente para las contrataciones de prestación de servicio, previamente se evalúa el cumplimiento de los estudios previos en cuanto a las habilidades y competencias para el desarrollo de la actividad. </t>
  </si>
  <si>
    <t>Si bien se definió el PIC para la vigencia 2024, en este no se contemplaron capacitaciones de índole contable y tampoco dirigidas en especifico al Grupo, por tanto, no es posible verificar si estas apuntaron o no al mejoramiento de competencias y habilidades.</t>
  </si>
  <si>
    <t>Las Políticas Contables v3, en lel título Introducción al Nuevo Marco Normativo, hacen referencia a la aplicabilidad del marco legal con el cual se elaboraron las políticas contables de la URT.</t>
  </si>
  <si>
    <t>¿Se establecen instrumentos (planes, procedimientos, manuales, reglas de negocio, guías, etc.) para el seguimiento al cumplimiento de los planes de mejoramiento derivados de los hallazgos de auditoría interna o externa?</t>
  </si>
  <si>
    <r>
      <t xml:space="preserve">La URT cuenta con  la Guía para la Formulación y Seguimiento a Planes de Mejoramiento, que en su numeral 9 </t>
    </r>
    <r>
      <rPr>
        <i/>
        <sz val="12"/>
        <rFont val="Verdana"/>
        <family val="2"/>
      </rPr>
      <t xml:space="preserve">"Seguimiento a Planes de Mejoramiento", </t>
    </r>
    <r>
      <rPr>
        <sz val="12"/>
        <rFont val="Verdana"/>
        <family val="2"/>
      </rPr>
      <t>donde se imparten directrices generales para el seguimiento a los planes tanto internos como externos, clarificando las responsabilidades por líneas de defensa. Al respecto, la Oficina Asesora de Planeación realiza monitoreo y alertas sobre los planes existentes, así como a su vez la Oficina de Control Interno realiza seguimiento al cumplimiento de las acciones producto de las auditorías realizadas tanto por parte de la Contraloría General de la República como las auditorías internas. Los resultados de los seguimientos son registrados en el sistema Integrado de Planeación y Gestión (STRATEGOS).</t>
    </r>
  </si>
  <si>
    <t>El seguimiento y cierre de los planes de mejoramiento se gestiona internamente y bajo la coordinación de OAP y (OCI según aplique), cuya información queda consignada en el sistema Integrado de Planeación y Gestión STRATEGOS, atendiendo las disposiciones de la Guía para la Formulación y Seguimiento a los planes de mejoramiento. Así mismo, la OCI realizó el seguimiento tanto a los planes de mejoramiento suscritos con la Contraloría General de la República, como a los planes de mejoramiento producto de auditorías internas, cuyos resultados se publican en la página web institucional.</t>
  </si>
  <si>
    <t>La información financiera originadas por las dependencias - procesos se recibe por correo electrónico (y archivo físico según aplique) en la cuenta del correo "Gestión Contable" &lt;gestioncontable.urt@urt.gov.co&gt;.
Se adjunta relación en Excel de las dependencias que suministran información, indicando que clase de información y la periodicidad de suministro de información.</t>
  </si>
  <si>
    <t>Conforme a la revisión realizada al Sistema de Información STRATEGOS, se evidenciaron los siguientes documentos:
•	Protocolo de seguridad de las operaciones financieras de la URT-2013, en este protocolo definen principalmente las medidas de seguridad que se deben llevar a cabo para el área de tesorería tanto de la seguridad en los medios de pago definidos, como el acceso al espacio físico definido para esta área y el manejo y custodia del token que dan acceso a las diferentes plataformas.
•	Contexto del proceso de Gestión Financiera del 24 de septiembre de 2021.
•	GF-CA-001 Caracterización Gestión Financiera, versión 4 del 20 de diciembre de 2023.
•	GF-ES-01 Políticas contables, versión 3 del 20 de noviembre de 2023.
•	GF-PR-08 Conciliaciones bancarias, versión 1 del 26 de febrero de 2024, en este procedimiento se definen las actividades para tener en cuenta en el momento de realizar conciliaciones bancarias.
•	GF-PR-09 Declaraciones y otros informes tributarios, versión 4 del 10 de agosto del 2023, en este documento se establecen las actividades para la elaboración y presentación de las declaraciones de impuestos e información exógena del orden nacional y territorial de la URT.
•	GF-PR-25 Gestión del gasto, versión 4 del 14 de septiembre del 2023, en este documento determinan como se realizará la coordinación y ejecución del presupuesto de gastos de funcionamiento e inversión de la Unidad a lo largo de la cadena presupuestal.
•	GF-PR-26 Gestión del ingreso, versión 1 del 27 de diciembre de 2019, en este documento se definen las actividades para realizar el registro a SIIF Nación de los ingresos presupuestales.
•	GF-PR-27 Gestión Contable, versión 9 del 29 de abril del 2024, en este documento se establecen y definen las actividades, condiciones y controles necesarios para preparar, elaborar y analizar los registros contables de las operaciones, los informes tributarios para la generación y presentación de los Estados Financieros e informes de la Entidad.
Por lo expuesto, aunado a la estructura orgánica definida al interior del GGEF, se considera existen directrices y lineamientos respecto a la segregación de funciones.</t>
  </si>
  <si>
    <t>Los procedimientos, directrices y demás documentos se encuentras dispuestos en el sistema de Integrado de Planeación y Gestión - STRATEGOS, sitio en el que los colaboradores del Grupo pueden acceder a modo de consulta para verificar las actividades a realizar en la cadena de valor del proceso.</t>
  </si>
  <si>
    <t>Se observó que desde el Grupo de Gestión Económica y Financiera de la UAEGRTD se definen lineamientos para la recopilación y presentación oportuna de la información financiera, lo cual se documentó en el Manual de Políticas Contables de la Entidad y en el procedimiento de Gestión Contable. A lo anterior se suma la emisión de actos administrativos o directrices a través de correo electrónico para el cumplimiento de las actividades dispuestas para la presentación de la información financiera.</t>
  </si>
  <si>
    <t>Las políticas contables, se encuentran publicadas en la sede electrónica de la URT (Sistema Integrado de Planeación y Gestión - STRATEGOS) con el fin de que las partes interesadas o responsables de la ejecución de las actividades de cierre puedan tenerlo a su disposición. Por otra parte, respecto a las directrices y disposiciones de cierre de vigencia 2024 se publico y se comunicó a todos los colaboradores de la entidad mediante correo electrónico.</t>
  </si>
  <si>
    <t>Se evidencia cumplimiento del instructivo en cada una de las etapas de generación, registro y revelación de la información contable.</t>
  </si>
  <si>
    <t>¿El análisis, la depuración y el seguimiento de cuentas se realiza permanentemente o por lo menos periódicamente?</t>
  </si>
  <si>
    <t xml:space="preserve">El consecutivo de las operaciones registradas en SIIF Nación es asignado, controlado por el aplicativo SIIF Nación para los CDP's, RP´s, cuentas por pagar, obligaciones, ordenes de pago y reintegros/ingresos.
Para lo comprobantes contables el número es asignado por la Contadora y controlado en archivo Excel. </t>
  </si>
  <si>
    <t xml:space="preserve">De la revisión de los tres informes cargados en la sede electrónica de la entidad que hacen alusión a la Rendición de Cuentas 2024 información de la vigencia 2023, se puede concluir que los mismos no amplían ni detallan información referente a los Estados Financieros-EEFF. </t>
  </si>
  <si>
    <t>Si bien la Entidad realiza la rendición de cuentas a los grupos de interés, en el desarrollo de la rendición no se observa que se de cumplimiento a lo solicitado por la CGN en el numeral 4.2 Rendición de cuentas del Instructivo No. 01 de diciembre de 2023, que indica que en ese espacio de Rendición de cuentas las entidades públicas presentaran elementos a destacar de los estados financieros, situación financiera, resultados, cambios en el Patrimonio y Flujos de efectivo cuando corresponda, al 31 de diciembre del año anterior.</t>
  </si>
  <si>
    <t>Si bien la Entidad realiza el juego de Estados Financieros al corte de cada vigencia, en la rendición de cuentas no se evidenció que se desarrollara un capitulo para la presentación de estos a los grupos de interés, por tanto, no es posible evaluar la coherencia de la información.</t>
  </si>
  <si>
    <t>De acuerdo con los proceso de la Unidad, la política de riesgos y las guías e instructivos para la gestión del riesgo, (MC-ES-04	POLITICA DE ADMINISTRACION DEL RIESGO, MC-GU-02- GUÍA PARA LA ADMINISTRACIÓN DEL RIESGO, MC-GU-03 GUIA METODOLOGICA PARA LA IDENTIFICACION Y ANALISIS DE CAUSAS ,  MC-IN-02	MONITOREO DE RIESGOS ), el proceso de Gestión Financiera identificó dentro de la ejecución de sus actividades 10 riesgos, clasificados así, tres riesgos de corrupción, 1 riesgo fiscal, 1 de seguridad de la información y 5 de gestión, los cuales son objeto de monitoreo periódica por la segunda y tercera línea de defensa de la Entidad (Oficina de Planeación y Oficina de Control Interno, respectivamente).</t>
  </si>
  <si>
    <t>La política y metodología para la administración del riesgo define los mecanismos para el seguimiento y tratamiento respectivo de los riesgos identificados por los diferentes procesos, producto de estas actividades de monitoreo a los riesgos identificados. Estos son monitoreados periódicamente (de manera cuatrimestral) y su actualización es anual.</t>
  </si>
  <si>
    <t>Las políticas contables en su versión 3 de noviembre 2023 se encuentran publicadas en la sede electrónica de la URT (Sistema Integrado de Planeación y Gestión), con el fin de que todas las partes interesadas o las partes que participan en el proceso contable puedan gestionar la respectiva consulta.
Al respecto, se observan socializaciones de las políticas por parte de la Contadora del Grupo durante los días 7, 8 y 9 de octubre de 2024, en cada sesión se socializó una política diferente, como respaldo de estas socializaciones se observa la presentación utilizada para tal fin y listados de asistencia.</t>
  </si>
  <si>
    <t>El Ministerio de Hacienda y Crédito Público y la Contaduría General de la Nación a través de SIIF Nación, actualiza el Catálogo General de Cuentas a utilizar por las Entidades de Estado.
Adicionalmente, cuando se realizan las modificaciones, la CGN por medio de circulares informa a cada una de las entidades las modificaciones al plan general de cuentas, así las cosas, al verificar el Catálogo de cuentas que maneja la URT, se observa que se utiliza la última versión actualizada.</t>
  </si>
  <si>
    <t>Los libros de contabilidad son generados de acuerdo a la información registrada en el aplicativo SIIF Nación mediante los comprobantes contables generados a partir de los hechos económicos identificados, adicionalmente, mediante muestra aleatoria de comprobantes contables se realizó verificación de la información contenida, al respecto no se evidenciaron diferencias.</t>
  </si>
  <si>
    <t>El Grupo depura con las demás dependencias dela URT la información contable, así como solicitudes de conceptos técnicos con la CGN para determinar temas de políticas y de reconocimiento de hechos contables, constan de listas de asistencia de reuniones virtuales a través de la herramienta Microsoft Teams.</t>
  </si>
  <si>
    <t>El instructivo para la elaboración de las notas a los estados financieros (GF-IN-04) tiene definidas actividades para la revisión del balance de prueba y revisión de informes auxiliares que se generan desde el aplicativo de SIIF Nación, así mismo, el procedimiento gestión contable (GF-PR-27) establece actividades para el control y análisis de los saldos de las cuentas, adicionalmente se realizan conciliaciones de las cuentas con cada área, lo que permita verificar los saldos de estas al cierre de cada periodo.</t>
  </si>
  <si>
    <t xml:space="preserve">Se cuenta con conciliaciones realizadas con las diferentes áreas que proveen la información, producto de las revisiones realizadas se efectúan los ajustes que hayan a lugar y que se encuentren justificados.
</t>
  </si>
  <si>
    <t>Se realizó comparación entre el libro mayor extraído del aplicativo SIIF Nación y la última versión del catálogo de cuentas expedido por la CGN, al respecto no se observaron inconsistencias entre las cuentas aprobadas por dicha entidad y las utilizadas por la URT.</t>
  </si>
  <si>
    <r>
      <t xml:space="preserve">En las políticas contables para la elaboración y presentación de estados financieros se definen los criterios para el cálculo de los procesos de depreciación, amortización y deterioro de los activos de la entidad, los cuales se realizan de acuerdo con la información del aplicativo para la gestión de los activos de la Entidad - STONE.
Se aclara que según el documento </t>
    </r>
    <r>
      <rPr>
        <i/>
        <sz val="12"/>
        <color theme="1"/>
        <rFont val="Verdana"/>
        <family val="2"/>
      </rPr>
      <t>2"nventario General Diciembre"</t>
    </r>
    <r>
      <rPr>
        <sz val="12"/>
        <color theme="1"/>
        <rFont val="Verdana"/>
        <family val="2"/>
      </rPr>
      <t>, se puede identificar la vida útil definida para cada grupo de inventario y su cálculo acumulado, al respecto se evidencia que esta información es coherente con la política contable definida.</t>
    </r>
  </si>
  <si>
    <t>La Política Contable para la Propiedad Planta y Equipo, subtitulo "medición posterior" define los métodos de depreciación así como el deterioro de los activos no generadores de dinero; adicionalmente, almacén de manera mensual realiza una conciliación de cada uno de los activos y valores cargados en el sistema y reporta esta información a contabilidad.</t>
  </si>
  <si>
    <t>Tanto en el procedimiento GF-PR-27 Gestión contable como en el instructivo GF-IN-04 se incluyen actividades para el control y revisión de la información, adicionalmente, la confirmación de los saldos se realiza por medio de las conciliaciones efectuadas con cada área que provee la información.</t>
  </si>
  <si>
    <t>Los documentos, procedimientos, formatos, guías y manuales, que hacen parte del control interno del proceso  se encuentran publicados en el sistema de información STRATEGOS, plataforma en la cual todos los interesados y responsables de la ejecución de actividades relacionadas con el proceso pueden consultarlo y validarlos en el cumplimiento de sus funciones.  Así mismo, los actos administrativos y directrices asociados a la Gestión Financiera son comunicados a través de correo electrónico Institucional.
Se observan correos electrónicos enviados a las diferentes áreas con fechas del 23 de febrero, 16 de abril y 25 octubre de 2024, en los que se socializan circulares frente a los aspectos a tener en cuenta para el cierre de la vigencia y respecto a la entrega de información oportuna con ocasión de los cierres contables periódicos.</t>
  </si>
  <si>
    <t>De acuerdo con indagación y verificación de la información suministrada por el Grupo de Gestión Económica y Financiera, se observaron los siguientes documentos:
•	Circular Interna SG-00003 de 2024, lineamientos para recepción y trámite de cuentas de contratistas, proveedores y legalización de viáticos en la vigencia 2024.
•	Circular No. 00021 de 2024, aspectos a considerar para el cierre de la vigencia 2024 y apertura de la vigencia 2025.
•	Procedimiento Gestión Contable GF-PR-27
•	Resolución No. 00002 de 2024, por medio de la cual se efectúa la desagregación del Presupuesto de funcionamiento asignado para la vigencia fiscal de 2024.
•	Resolución No. 00003 de 2024, por medio de la cual se efectúa la desagregación del Presupuesto de inversión asignado para la vigencia fiscal de 2024.
•	Resolución No. 0073 de 2024, por medio de la cual se constituye la caja menor vigencia 2024, para sufragar los gastos de la URT.
•	Resolución No. 0073 de 2024, por medio de la cual se constituye la caja menor vigencia 2024, para sufragar los gastos de la URT.
Además se cuenta con otros instrumentos como formatos, memorandos, guías y modelos de conciliación con el fin de solicitar y gestionar la información requerida para dar cumplimiento al objetivo del proceso.
Por tanto, se observó que en la Entidad se cuenta con procedimientos documentados que permiten la aplicación de la política contable según la transacción que se pretende reconocer en la contabilidad.</t>
  </si>
  <si>
    <t>El responsable definido en las diferentes actividades del procedimiento GF-PR-27 "Gestión Contable", versión 9,  previo a la elaboración de los registros contables verifica que los mismos cuenten con los soportes necesarios de acuerdo a la identificación del hecho económico.
Al respecto, se verificó la TRD de cajas menores (siendo esta la muestra seleccionada) evidenciando conformidad en la custodia de la documentación.</t>
  </si>
  <si>
    <t>Conforme a las actualizaciones realizadas en el aplicativo SIIF Nación, se observó que los números de consecutivo son generados de manera automática, no obstante, al verificar el libro diario extraído del sistema, se evidencia que los documentos se registran de forma cronológica de acuerdo con la fecha de la transacción.</t>
  </si>
  <si>
    <t>La URT cuenta con las Políticas contables para la elaboración y presentación de estados financieros en su última versión, el cual fue aprobado en sesión del Comité Institucional de Gestión y Desempeño del el 20 de noviembre de 2023, Estas políticas, se encuentran publicadas en la sede electrónica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</si>
</sst>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0_-;\-* #,##0.000_-;_-* &quot;-&quot;??_-;_-@_-"/>
  </numFmts>
  <fonts count="16" x14ac:knownFonts="1">
    <font>
      <sz val="11"/>
      <color theme="1"/>
      <name val="Aptos Narrow"/>
      <family val="2"/>
      <scheme val="minor"/>
    </font>
    <font>
      <sz val="11"/>
      <color theme="1"/>
      <name val="Aptos Narrow"/>
      <family val="2"/>
      <scheme val="minor"/>
    </font>
    <font>
      <sz val="12"/>
      <color theme="1"/>
      <name val="Verdana"/>
      <family val="2"/>
    </font>
    <font>
      <sz val="10"/>
      <name val="Arial"/>
      <family val="2"/>
    </font>
    <font>
      <sz val="12"/>
      <name val="Verdana"/>
      <family val="2"/>
    </font>
    <font>
      <b/>
      <sz val="12"/>
      <name val="Verdana"/>
      <family val="2"/>
    </font>
    <font>
      <b/>
      <sz val="12"/>
      <color theme="1"/>
      <name val="Verdana"/>
      <family val="2"/>
    </font>
    <font>
      <i/>
      <sz val="12"/>
      <color theme="1"/>
      <name val="Verdana"/>
      <family val="2"/>
    </font>
    <font>
      <sz val="12"/>
      <color theme="1"/>
      <name val="Verdana"/>
      <family val="2"/>
    </font>
    <font>
      <b/>
      <u/>
      <sz val="11"/>
      <color theme="1"/>
      <name val="Aptos Narrow"/>
      <family val="2"/>
      <scheme val="minor"/>
    </font>
    <font>
      <b/>
      <sz val="14"/>
      <name val="Verdana"/>
      <family val="2"/>
    </font>
    <font>
      <b/>
      <sz val="10"/>
      <color theme="1"/>
      <name val="Verdana"/>
      <family val="2"/>
    </font>
    <font>
      <b/>
      <u/>
      <sz val="12"/>
      <color theme="1"/>
      <name val="Verdana"/>
      <family val="2"/>
    </font>
    <font>
      <sz val="10"/>
      <color theme="1"/>
      <name val="Verdana"/>
      <family val="2"/>
    </font>
    <font>
      <b/>
      <sz val="10"/>
      <color theme="0"/>
      <name val="Verdana"/>
      <family val="2"/>
    </font>
    <font>
      <i/>
      <sz val="12"/>
      <name val="Verdana"/>
      <family val="2"/>
    </font>
  </fonts>
  <fills count="13">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50FF3E"/>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0" tint="-4.9989318521683403E-2"/>
        <bgColor indexed="64"/>
      </patternFill>
    </fill>
  </fills>
  <borders count="37">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91">
    <xf numFmtId="0" fontId="0" fillId="0" borderId="0" xfId="0"/>
    <xf numFmtId="0" fontId="2" fillId="0" borderId="0" xfId="0" applyFont="1"/>
    <xf numFmtId="164"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wrapText="1"/>
    </xf>
    <xf numFmtId="0" fontId="2" fillId="0" borderId="0" xfId="0" applyFont="1" applyAlignment="1">
      <alignment horizontal="justify" vertical="center"/>
    </xf>
    <xf numFmtId="0" fontId="2" fillId="0" borderId="1" xfId="0" applyFont="1" applyBorder="1"/>
    <xf numFmtId="16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wrapText="1"/>
    </xf>
    <xf numFmtId="0" fontId="2" fillId="0" borderId="2" xfId="0" applyFont="1" applyBorder="1" applyAlignment="1">
      <alignment horizontal="justify" vertical="center"/>
    </xf>
    <xf numFmtId="0" fontId="2" fillId="0" borderId="3" xfId="0" applyFont="1" applyBorder="1"/>
    <xf numFmtId="0" fontId="4" fillId="2" borderId="0" xfId="2" applyFont="1" applyFill="1"/>
    <xf numFmtId="0" fontId="4" fillId="2" borderId="4" xfId="2" applyFont="1" applyFill="1" applyBorder="1"/>
    <xf numFmtId="0" fontId="4" fillId="2" borderId="5" xfId="2" applyFont="1" applyFill="1" applyBorder="1"/>
    <xf numFmtId="0" fontId="2" fillId="0" borderId="4" xfId="0" applyFont="1" applyBorder="1"/>
    <xf numFmtId="0" fontId="2" fillId="0" borderId="5" xfId="0" applyFont="1" applyBorder="1"/>
    <xf numFmtId="0" fontId="2" fillId="0" borderId="9" xfId="0" applyFont="1" applyBorder="1"/>
    <xf numFmtId="164" fontId="2" fillId="0" borderId="6" xfId="0" applyNumberFormat="1" applyFont="1" applyBorder="1" applyAlignment="1">
      <alignment horizontal="center" vertical="center"/>
    </xf>
    <xf numFmtId="0" fontId="2" fillId="0" borderId="7" xfId="0" applyFont="1" applyBorder="1" applyAlignment="1">
      <alignment horizontal="justify" vertical="center" wrapText="1"/>
    </xf>
    <xf numFmtId="0" fontId="2" fillId="0" borderId="7" xfId="0" applyFont="1" applyBorder="1" applyAlignment="1">
      <alignment horizontal="center" vertical="center"/>
    </xf>
    <xf numFmtId="0" fontId="2" fillId="0" borderId="7" xfId="0" applyFont="1" applyBorder="1" applyAlignment="1">
      <alignment horizontal="justify" vertical="center"/>
    </xf>
    <xf numFmtId="0" fontId="4" fillId="0" borderId="9" xfId="0" applyFont="1" applyBorder="1"/>
    <xf numFmtId="0" fontId="4" fillId="0" borderId="4" xfId="0" applyFont="1" applyBorder="1"/>
    <xf numFmtId="0" fontId="4" fillId="0" borderId="5" xfId="0" applyFont="1" applyBorder="1"/>
    <xf numFmtId="0" fontId="4" fillId="0" borderId="0" xfId="0" applyFont="1"/>
    <xf numFmtId="164" fontId="2" fillId="0" borderId="15" xfId="0" applyNumberFormat="1" applyFont="1" applyBorder="1" applyAlignment="1">
      <alignment horizontal="center" vertical="center"/>
    </xf>
    <xf numFmtId="0" fontId="2" fillId="0" borderId="16" xfId="0" applyFont="1" applyBorder="1" applyAlignment="1">
      <alignment horizontal="justify" vertical="center" wrapText="1"/>
    </xf>
    <xf numFmtId="0" fontId="2" fillId="0" borderId="16" xfId="0" applyFont="1" applyBorder="1" applyAlignment="1">
      <alignment horizontal="center" vertical="center"/>
    </xf>
    <xf numFmtId="165" fontId="2" fillId="0" borderId="0" xfId="1" applyNumberFormat="1" applyFont="1" applyAlignment="1">
      <alignment horizontal="center" vertical="center"/>
    </xf>
    <xf numFmtId="0" fontId="2" fillId="0" borderId="18" xfId="0" applyFont="1" applyBorder="1"/>
    <xf numFmtId="164" fontId="2" fillId="0" borderId="19" xfId="0" applyNumberFormat="1" applyFont="1" applyBorder="1" applyAlignment="1">
      <alignment horizontal="center" vertical="center"/>
    </xf>
    <xf numFmtId="0" fontId="2" fillId="0" borderId="19" xfId="0" applyFont="1" applyBorder="1" applyAlignment="1">
      <alignment horizontal="center" vertical="center"/>
    </xf>
    <xf numFmtId="0" fontId="8" fillId="0" borderId="19" xfId="0" applyFont="1" applyBorder="1" applyAlignment="1">
      <alignment horizontal="center" vertical="center"/>
    </xf>
    <xf numFmtId="0" fontId="2" fillId="0" borderId="19" xfId="0" applyFont="1" applyBorder="1" applyAlignment="1">
      <alignment horizontal="justify" vertical="center"/>
    </xf>
    <xf numFmtId="0" fontId="2" fillId="0" borderId="20" xfId="0" applyFont="1" applyBorder="1"/>
    <xf numFmtId="0" fontId="6" fillId="3" borderId="7" xfId="0" applyFont="1" applyFill="1" applyBorder="1" applyAlignment="1">
      <alignment horizontal="center" vertical="center" wrapText="1"/>
    </xf>
    <xf numFmtId="0" fontId="2" fillId="2" borderId="7" xfId="0" applyFont="1" applyFill="1" applyBorder="1" applyAlignment="1">
      <alignment horizontal="center" wrapText="1"/>
    </xf>
    <xf numFmtId="164" fontId="2" fillId="2" borderId="7" xfId="0" applyNumberFormat="1" applyFont="1" applyFill="1" applyBorder="1" applyAlignment="1">
      <alignment horizontal="center" wrapText="1"/>
    </xf>
    <xf numFmtId="164" fontId="6" fillId="3" borderId="6" xfId="0" applyNumberFormat="1" applyFont="1" applyFill="1" applyBorder="1" applyAlignment="1">
      <alignment horizontal="center" vertical="center"/>
    </xf>
    <xf numFmtId="0" fontId="6" fillId="3" borderId="7"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6" fillId="3" borderId="7" xfId="0" applyFont="1" applyFill="1" applyBorder="1" applyAlignment="1">
      <alignment horizontal="center" vertical="center"/>
    </xf>
    <xf numFmtId="0" fontId="2" fillId="3" borderId="7" xfId="0" applyFont="1" applyFill="1" applyBorder="1" applyAlignment="1">
      <alignment horizontal="center" vertical="center"/>
    </xf>
    <xf numFmtId="164" fontId="5" fillId="3" borderId="6" xfId="0" applyNumberFormat="1" applyFont="1" applyFill="1" applyBorder="1" applyAlignment="1">
      <alignment horizontal="center" vertical="center"/>
    </xf>
    <xf numFmtId="0" fontId="5" fillId="3" borderId="7" xfId="0" applyFont="1" applyFill="1" applyBorder="1" applyAlignment="1">
      <alignment horizontal="justify" vertical="center" wrapText="1"/>
    </xf>
    <xf numFmtId="0" fontId="4" fillId="3" borderId="7" xfId="0" applyFont="1" applyFill="1" applyBorder="1" applyAlignment="1">
      <alignment horizontal="justify" vertical="center" wrapText="1"/>
    </xf>
    <xf numFmtId="0" fontId="5" fillId="3" borderId="7" xfId="0" applyFont="1" applyFill="1" applyBorder="1" applyAlignment="1">
      <alignment horizontal="center" vertical="center"/>
    </xf>
    <xf numFmtId="0" fontId="4" fillId="3" borderId="7" xfId="0" applyFont="1" applyFill="1" applyBorder="1" applyAlignment="1">
      <alignment horizontal="center" vertical="center"/>
    </xf>
    <xf numFmtId="0" fontId="5" fillId="3" borderId="7" xfId="0" applyFont="1" applyFill="1" applyBorder="1" applyAlignment="1">
      <alignment horizontal="center" vertical="center" wrapText="1"/>
    </xf>
    <xf numFmtId="0" fontId="2" fillId="3" borderId="7" xfId="0" applyFont="1" applyFill="1" applyBorder="1" applyAlignment="1">
      <alignment horizontal="justify" vertical="center"/>
    </xf>
    <xf numFmtId="2" fontId="6" fillId="3" borderId="7" xfId="0" applyNumberFormat="1" applyFont="1" applyFill="1" applyBorder="1" applyAlignment="1">
      <alignment horizontal="center" vertical="center" wrapText="1"/>
    </xf>
    <xf numFmtId="164" fontId="6" fillId="3" borderId="7" xfId="0" applyNumberFormat="1" applyFont="1" applyFill="1" applyBorder="1" applyAlignment="1">
      <alignment horizontal="center" vertical="center" wrapText="1"/>
    </xf>
    <xf numFmtId="0" fontId="6" fillId="3" borderId="7" xfId="0" applyFont="1" applyFill="1" applyBorder="1" applyAlignment="1">
      <alignment horizontal="justify" vertical="center"/>
    </xf>
    <xf numFmtId="164" fontId="2" fillId="3" borderId="6" xfId="0" applyNumberFormat="1" applyFont="1" applyFill="1" applyBorder="1" applyAlignment="1">
      <alignment horizontal="center" vertical="center"/>
    </xf>
    <xf numFmtId="0" fontId="2" fillId="2" borderId="16" xfId="0" applyFont="1" applyFill="1" applyBorder="1" applyAlignment="1">
      <alignment horizontal="center" wrapText="1"/>
    </xf>
    <xf numFmtId="0" fontId="2" fillId="2" borderId="9" xfId="0" applyFont="1" applyFill="1" applyBorder="1"/>
    <xf numFmtId="0" fontId="2" fillId="2" borderId="4" xfId="0" applyFont="1" applyFill="1" applyBorder="1"/>
    <xf numFmtId="164" fontId="2" fillId="2" borderId="6" xfId="0" applyNumberFormat="1" applyFont="1" applyFill="1" applyBorder="1" applyAlignment="1">
      <alignment horizontal="center" vertical="center"/>
    </xf>
    <xf numFmtId="0" fontId="2" fillId="2" borderId="7" xfId="0" applyFont="1" applyFill="1" applyBorder="1" applyAlignment="1">
      <alignment horizontal="justify" vertical="center" wrapText="1"/>
    </xf>
    <xf numFmtId="0" fontId="2" fillId="2" borderId="7" xfId="0" applyFont="1" applyFill="1" applyBorder="1" applyAlignment="1">
      <alignment horizontal="center" vertical="center"/>
    </xf>
    <xf numFmtId="0" fontId="2" fillId="2" borderId="5" xfId="0" applyFont="1" applyFill="1" applyBorder="1"/>
    <xf numFmtId="0" fontId="2" fillId="2" borderId="0" xfId="0" applyFont="1" applyFill="1"/>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164" fontId="6" fillId="3" borderId="21" xfId="0" applyNumberFormat="1" applyFont="1" applyFill="1" applyBorder="1" applyAlignment="1">
      <alignment horizontal="center" vertical="center" wrapText="1"/>
    </xf>
    <xf numFmtId="0" fontId="6" fillId="8" borderId="22" xfId="0" applyFont="1" applyFill="1" applyBorder="1" applyAlignment="1">
      <alignment horizontal="center" vertical="center" wrapText="1"/>
    </xf>
    <xf numFmtId="164" fontId="6" fillId="9" borderId="6" xfId="0" applyNumberFormat="1" applyFont="1" applyFill="1" applyBorder="1" applyAlignment="1">
      <alignment horizontal="center" vertical="center" wrapText="1"/>
    </xf>
    <xf numFmtId="164" fontId="6" fillId="10" borderId="6" xfId="0" applyNumberFormat="1" applyFont="1" applyFill="1" applyBorder="1" applyAlignment="1">
      <alignment horizontal="center" vertical="center" wrapText="1"/>
    </xf>
    <xf numFmtId="1" fontId="0" fillId="0" borderId="0" xfId="0" applyNumberFormat="1"/>
    <xf numFmtId="0" fontId="9" fillId="0" borderId="0" xfId="0" applyFont="1"/>
    <xf numFmtId="0" fontId="6" fillId="7" borderId="7" xfId="0" applyFont="1" applyFill="1" applyBorder="1" applyAlignment="1">
      <alignment horizontal="center" vertical="center"/>
    </xf>
    <xf numFmtId="0" fontId="6" fillId="9" borderId="13" xfId="0" applyFont="1" applyFill="1" applyBorder="1" applyAlignment="1">
      <alignment horizontal="center" vertical="center" wrapText="1"/>
    </xf>
    <xf numFmtId="0" fontId="6" fillId="10" borderId="13" xfId="0" applyFont="1" applyFill="1" applyBorder="1" applyAlignment="1">
      <alignment horizontal="center" vertical="center" wrapText="1"/>
    </xf>
    <xf numFmtId="0" fontId="2" fillId="9" borderId="13" xfId="0" applyFont="1" applyFill="1" applyBorder="1" applyAlignment="1">
      <alignment vertical="center" wrapText="1"/>
    </xf>
    <xf numFmtId="0" fontId="2" fillId="10" borderId="13" xfId="0" applyFont="1" applyFill="1" applyBorder="1" applyAlignment="1">
      <alignment vertical="center" wrapText="1"/>
    </xf>
    <xf numFmtId="0" fontId="2" fillId="12" borderId="13" xfId="0" applyFont="1" applyFill="1" applyBorder="1" applyAlignment="1">
      <alignment vertical="center" wrapText="1"/>
    </xf>
    <xf numFmtId="0" fontId="6" fillId="9" borderId="12" xfId="0" applyFont="1" applyFill="1" applyBorder="1" applyAlignment="1">
      <alignment horizontal="justify" vertical="center" wrapText="1"/>
    </xf>
    <xf numFmtId="0" fontId="6" fillId="10" borderId="12" xfId="0" applyFont="1" applyFill="1" applyBorder="1" applyAlignment="1">
      <alignment horizontal="justify" vertical="center" wrapText="1"/>
    </xf>
    <xf numFmtId="0" fontId="2" fillId="12" borderId="4" xfId="0" applyFont="1" applyFill="1" applyBorder="1"/>
    <xf numFmtId="164" fontId="2" fillId="12" borderId="28" xfId="0" applyNumberFormat="1" applyFont="1" applyFill="1" applyBorder="1" applyAlignment="1">
      <alignment horizontal="center" vertical="center"/>
    </xf>
    <xf numFmtId="0" fontId="6" fillId="12" borderId="13" xfId="0" applyFont="1" applyFill="1" applyBorder="1" applyAlignment="1">
      <alignment horizontal="justify" vertical="center" wrapText="1"/>
    </xf>
    <xf numFmtId="0" fontId="2" fillId="12" borderId="13" xfId="0" applyFont="1" applyFill="1" applyBorder="1" applyAlignment="1">
      <alignment horizontal="justify" vertical="center" wrapText="1"/>
    </xf>
    <xf numFmtId="0" fontId="2" fillId="12" borderId="13" xfId="0" applyFont="1" applyFill="1" applyBorder="1"/>
    <xf numFmtId="0" fontId="2" fillId="12" borderId="13" xfId="0" applyFont="1" applyFill="1" applyBorder="1" applyAlignment="1">
      <alignment horizontal="center" vertical="center"/>
    </xf>
    <xf numFmtId="164" fontId="2" fillId="12" borderId="13" xfId="0" applyNumberFormat="1" applyFont="1" applyFill="1" applyBorder="1" applyAlignment="1">
      <alignment horizontal="center" wrapText="1"/>
    </xf>
    <xf numFmtId="0" fontId="6" fillId="9" borderId="13" xfId="0" applyFont="1" applyFill="1" applyBorder="1" applyAlignment="1">
      <alignment horizontal="justify" vertical="center" wrapText="1"/>
    </xf>
    <xf numFmtId="0" fontId="6" fillId="10" borderId="13" xfId="0" applyFont="1" applyFill="1" applyBorder="1" applyAlignment="1">
      <alignment horizontal="justify" vertical="center" wrapText="1"/>
    </xf>
    <xf numFmtId="164" fontId="2" fillId="9" borderId="28" xfId="0" applyNumberFormat="1" applyFont="1" applyFill="1" applyBorder="1" applyAlignment="1">
      <alignment horizontal="center" vertical="center"/>
    </xf>
    <xf numFmtId="164" fontId="2" fillId="10" borderId="28" xfId="0" applyNumberFormat="1" applyFont="1" applyFill="1" applyBorder="1" applyAlignment="1">
      <alignment horizontal="center" vertical="center"/>
    </xf>
    <xf numFmtId="164" fontId="2" fillId="12" borderId="13" xfId="0" applyNumberFormat="1" applyFont="1" applyFill="1" applyBorder="1" applyAlignment="1">
      <alignment horizontal="center" vertical="center"/>
    </xf>
    <xf numFmtId="0" fontId="6" fillId="0" borderId="7" xfId="0" applyFont="1" applyBorder="1" applyAlignment="1">
      <alignment horizontal="justify" vertical="center"/>
    </xf>
    <xf numFmtId="0" fontId="2" fillId="10" borderId="4" xfId="0" applyFont="1" applyFill="1" applyBorder="1"/>
    <xf numFmtId="0" fontId="2" fillId="10" borderId="13" xfId="0" applyFont="1" applyFill="1" applyBorder="1" applyAlignment="1">
      <alignment horizontal="justify" vertical="center"/>
    </xf>
    <xf numFmtId="164" fontId="2" fillId="10" borderId="13" xfId="0" applyNumberFormat="1" applyFont="1" applyFill="1" applyBorder="1" applyAlignment="1">
      <alignment horizontal="center" vertical="center"/>
    </xf>
    <xf numFmtId="0" fontId="6" fillId="10" borderId="13" xfId="0" applyFont="1" applyFill="1" applyBorder="1" applyAlignment="1">
      <alignment horizontal="justify" vertical="center"/>
    </xf>
    <xf numFmtId="0" fontId="2" fillId="10" borderId="13" xfId="0" applyFont="1" applyFill="1" applyBorder="1" applyAlignment="1">
      <alignment horizontal="center" vertical="center"/>
    </xf>
    <xf numFmtId="0" fontId="2" fillId="10" borderId="13" xfId="0" applyFont="1" applyFill="1" applyBorder="1"/>
    <xf numFmtId="0" fontId="2" fillId="10" borderId="13" xfId="0" applyFont="1" applyFill="1" applyBorder="1" applyAlignment="1">
      <alignment horizontal="center" wrapText="1"/>
    </xf>
    <xf numFmtId="0" fontId="2" fillId="12" borderId="13" xfId="0" applyFont="1" applyFill="1" applyBorder="1" applyAlignment="1">
      <alignment horizontal="center" wrapText="1"/>
    </xf>
    <xf numFmtId="0" fontId="2" fillId="10" borderId="13" xfId="0" applyFont="1" applyFill="1" applyBorder="1" applyAlignment="1">
      <alignment horizontal="justify" vertical="center" wrapText="1"/>
    </xf>
    <xf numFmtId="0" fontId="6" fillId="7" borderId="7" xfId="0" applyFont="1" applyFill="1" applyBorder="1" applyAlignment="1">
      <alignment horizontal="justify" vertical="center"/>
    </xf>
    <xf numFmtId="0" fontId="2" fillId="9" borderId="13" xfId="0" applyFont="1" applyFill="1" applyBorder="1" applyAlignment="1">
      <alignment horizontal="justify" vertical="center" wrapText="1"/>
    </xf>
    <xf numFmtId="0" fontId="2" fillId="9" borderId="14" xfId="0" applyFont="1" applyFill="1" applyBorder="1" applyAlignment="1">
      <alignment horizontal="justify" vertical="center" wrapText="1"/>
    </xf>
    <xf numFmtId="0" fontId="2" fillId="10" borderId="14" xfId="0" applyFont="1" applyFill="1" applyBorder="1" applyAlignment="1">
      <alignment horizontal="justify" vertical="center" wrapText="1"/>
    </xf>
    <xf numFmtId="0" fontId="2" fillId="12" borderId="14" xfId="0" applyFont="1" applyFill="1" applyBorder="1" applyAlignment="1">
      <alignment horizontal="justify" vertical="center" wrapText="1"/>
    </xf>
    <xf numFmtId="0" fontId="6" fillId="0" borderId="22" xfId="0" applyFont="1" applyBorder="1" applyAlignment="1">
      <alignment horizontal="justify" vertical="center"/>
    </xf>
    <xf numFmtId="0" fontId="6" fillId="8" borderId="24" xfId="0" applyFont="1" applyFill="1" applyBorder="1" applyAlignment="1">
      <alignment horizontal="center" vertical="center"/>
    </xf>
    <xf numFmtId="0" fontId="2" fillId="0" borderId="0" xfId="0" applyFont="1" applyAlignment="1">
      <alignment wrapText="1"/>
    </xf>
    <xf numFmtId="0" fontId="2" fillId="0" borderId="22" xfId="0" applyFont="1" applyBorder="1" applyAlignment="1">
      <alignment horizontal="center" vertical="center"/>
    </xf>
    <xf numFmtId="0" fontId="12" fillId="0" borderId="7" xfId="0" applyFont="1" applyBorder="1" applyAlignment="1">
      <alignment horizontal="center" vertical="center"/>
    </xf>
    <xf numFmtId="0" fontId="13" fillId="0" borderId="6" xfId="0" applyFont="1" applyBorder="1" applyAlignment="1">
      <alignment horizontal="center" vertical="center"/>
    </xf>
    <xf numFmtId="0" fontId="13" fillId="0" borderId="15" xfId="0" applyFont="1" applyBorder="1" applyAlignment="1">
      <alignment horizontal="center" vertical="center" wrapText="1"/>
    </xf>
    <xf numFmtId="0" fontId="14" fillId="5" borderId="8" xfId="0" applyFont="1" applyFill="1" applyBorder="1" applyAlignment="1">
      <alignment horizontal="center" vertical="center"/>
    </xf>
    <xf numFmtId="0" fontId="11" fillId="6" borderId="8" xfId="0" applyFont="1" applyFill="1" applyBorder="1" applyAlignment="1">
      <alignment horizontal="center" vertical="center"/>
    </xf>
    <xf numFmtId="0" fontId="11" fillId="7" borderId="17"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8" xfId="0" applyFont="1" applyFill="1" applyBorder="1" applyAlignment="1">
      <alignment horizontal="center" vertical="center"/>
    </xf>
    <xf numFmtId="0" fontId="0" fillId="6" borderId="0" xfId="0" applyFill="1"/>
    <xf numFmtId="0" fontId="10" fillId="0" borderId="25" xfId="2" applyFont="1" applyBorder="1" applyAlignment="1">
      <alignment horizontal="center" vertical="center"/>
    </xf>
    <xf numFmtId="0" fontId="10" fillId="0" borderId="26" xfId="2" applyFont="1" applyBorder="1" applyAlignment="1">
      <alignment horizontal="center" vertical="center"/>
    </xf>
    <xf numFmtId="0" fontId="10" fillId="0" borderId="27" xfId="2" applyFont="1" applyBorder="1" applyAlignment="1">
      <alignment horizontal="center" vertical="center"/>
    </xf>
    <xf numFmtId="0" fontId="6" fillId="11" borderId="10" xfId="0" applyFont="1" applyFill="1" applyBorder="1" applyAlignment="1">
      <alignment horizontal="center" vertical="center"/>
    </xf>
    <xf numFmtId="0" fontId="6" fillId="11" borderId="11" xfId="0" applyFont="1" applyFill="1" applyBorder="1" applyAlignment="1">
      <alignment horizontal="center" vertical="center"/>
    </xf>
    <xf numFmtId="0" fontId="6" fillId="11" borderId="25" xfId="0" applyFont="1" applyFill="1" applyBorder="1" applyAlignment="1">
      <alignment horizontal="center" vertical="center"/>
    </xf>
    <xf numFmtId="0" fontId="6" fillId="11" borderId="27" xfId="0" applyFont="1" applyFill="1" applyBorder="1" applyAlignment="1">
      <alignment horizontal="center" vertical="center"/>
    </xf>
    <xf numFmtId="164" fontId="6" fillId="8" borderId="25" xfId="0" applyNumberFormat="1" applyFont="1" applyFill="1" applyBorder="1" applyAlignment="1">
      <alignment horizontal="center" vertical="center"/>
    </xf>
    <xf numFmtId="164" fontId="6" fillId="8" borderId="26" xfId="0" applyNumberFormat="1" applyFont="1" applyFill="1" applyBorder="1" applyAlignment="1">
      <alignment horizontal="center" vertical="center"/>
    </xf>
    <xf numFmtId="164" fontId="6" fillId="8" borderId="27" xfId="0" applyNumberFormat="1" applyFont="1" applyFill="1" applyBorder="1" applyAlignment="1">
      <alignment horizontal="center" vertical="center"/>
    </xf>
    <xf numFmtId="0" fontId="6" fillId="10" borderId="13" xfId="0" applyFont="1" applyFill="1" applyBorder="1" applyAlignment="1">
      <alignment horizontal="left"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4" fillId="3" borderId="7" xfId="0" applyFont="1" applyFill="1" applyBorder="1" applyAlignment="1">
      <alignment horizontal="justify" vertical="center"/>
    </xf>
    <xf numFmtId="0" fontId="4" fillId="3" borderId="8" xfId="0" applyFont="1" applyFill="1" applyBorder="1" applyAlignment="1">
      <alignment horizontal="justify" vertical="center"/>
    </xf>
    <xf numFmtId="0" fontId="2" fillId="0" borderId="7" xfId="0" applyFont="1" applyBorder="1" applyAlignment="1">
      <alignment horizontal="justify" vertical="center" wrapText="1"/>
    </xf>
    <xf numFmtId="0" fontId="2" fillId="0" borderId="8" xfId="0" applyFont="1" applyBorder="1" applyAlignment="1">
      <alignment horizontal="justify" vertical="center" wrapText="1"/>
    </xf>
    <xf numFmtId="0" fontId="6" fillId="8" borderId="22" xfId="0" applyFont="1" applyFill="1" applyBorder="1" applyAlignment="1">
      <alignment horizontal="center" vertical="center" wrapText="1"/>
    </xf>
    <xf numFmtId="0" fontId="6" fillId="8" borderId="23" xfId="0" applyFont="1" applyFill="1" applyBorder="1" applyAlignment="1">
      <alignment horizontal="center" vertical="center" wrapText="1"/>
    </xf>
    <xf numFmtId="0" fontId="6" fillId="9" borderId="13" xfId="0" applyFont="1" applyFill="1" applyBorder="1" applyAlignment="1">
      <alignment horizontal="justify" vertical="center" wrapText="1"/>
    </xf>
    <xf numFmtId="0" fontId="6" fillId="9" borderId="14" xfId="0" applyFont="1" applyFill="1" applyBorder="1" applyAlignment="1">
      <alignment horizontal="justify" vertical="center" wrapText="1"/>
    </xf>
    <xf numFmtId="0" fontId="6" fillId="10" borderId="13" xfId="0" applyFont="1" applyFill="1" applyBorder="1" applyAlignment="1">
      <alignment horizontal="justify" vertical="center" wrapText="1"/>
    </xf>
    <xf numFmtId="0" fontId="6" fillId="10" borderId="14" xfId="0" applyFont="1" applyFill="1" applyBorder="1" applyAlignment="1">
      <alignment horizontal="justify" vertical="center" wrapText="1"/>
    </xf>
    <xf numFmtId="0" fontId="2" fillId="3" borderId="7" xfId="0" applyFont="1" applyFill="1" applyBorder="1" applyAlignment="1">
      <alignment horizontal="justify" vertical="center"/>
    </xf>
    <xf numFmtId="0" fontId="2" fillId="3" borderId="8" xfId="0" applyFont="1" applyFill="1" applyBorder="1" applyAlignment="1">
      <alignment horizontal="justify" vertical="center"/>
    </xf>
    <xf numFmtId="0" fontId="2" fillId="0" borderId="12" xfId="0" applyFont="1" applyBorder="1" applyAlignment="1">
      <alignment horizontal="justify" vertical="center"/>
    </xf>
    <xf numFmtId="0" fontId="2" fillId="0" borderId="13" xfId="0" applyFont="1" applyBorder="1" applyAlignment="1">
      <alignment horizontal="justify" vertical="center"/>
    </xf>
    <xf numFmtId="0" fontId="2" fillId="0" borderId="14" xfId="0" applyFont="1" applyBorder="1" applyAlignment="1">
      <alignment horizontal="justify" vertical="center"/>
    </xf>
    <xf numFmtId="0" fontId="2" fillId="3" borderId="12" xfId="0" applyFont="1" applyFill="1" applyBorder="1" applyAlignment="1">
      <alignment horizontal="justify" vertical="center" wrapText="1"/>
    </xf>
    <xf numFmtId="0" fontId="2" fillId="3" borderId="13" xfId="0" applyFont="1" applyFill="1" applyBorder="1" applyAlignment="1">
      <alignment horizontal="justify" vertical="center" wrapText="1"/>
    </xf>
    <xf numFmtId="0" fontId="2" fillId="3" borderId="14"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14" xfId="0" applyFont="1" applyFill="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4" fillId="3" borderId="12" xfId="0" applyFont="1" applyFill="1" applyBorder="1" applyAlignment="1">
      <alignment horizontal="justify" vertical="center"/>
    </xf>
    <xf numFmtId="0" fontId="4" fillId="3" borderId="13" xfId="0" applyFont="1" applyFill="1" applyBorder="1" applyAlignment="1">
      <alignment horizontal="justify" vertical="center"/>
    </xf>
    <xf numFmtId="0" fontId="4" fillId="3" borderId="14" xfId="0" applyFont="1" applyFill="1" applyBorder="1" applyAlignment="1">
      <alignment horizontal="justify" vertical="center"/>
    </xf>
    <xf numFmtId="0" fontId="2" fillId="3" borderId="13" xfId="0" applyFont="1" applyFill="1" applyBorder="1" applyAlignment="1">
      <alignment horizontal="justify" vertical="center"/>
    </xf>
    <xf numFmtId="0" fontId="2" fillId="3" borderId="14" xfId="0" applyFont="1" applyFill="1" applyBorder="1" applyAlignment="1">
      <alignment horizontal="justify" vertical="center"/>
    </xf>
    <xf numFmtId="0" fontId="2" fillId="3" borderId="12" xfId="0" applyFont="1" applyFill="1" applyBorder="1" applyAlignment="1">
      <alignment horizontal="justify" vertical="center"/>
    </xf>
    <xf numFmtId="0" fontId="2" fillId="12" borderId="13" xfId="0" applyFont="1" applyFill="1" applyBorder="1" applyAlignment="1">
      <alignment horizontal="justify" vertical="center"/>
    </xf>
    <xf numFmtId="0" fontId="2" fillId="12" borderId="14" xfId="0" applyFont="1" applyFill="1" applyBorder="1" applyAlignment="1">
      <alignment horizontal="justify" vertical="center"/>
    </xf>
    <xf numFmtId="0" fontId="2" fillId="10" borderId="13" xfId="0" applyFont="1" applyFill="1" applyBorder="1" applyAlignment="1">
      <alignment horizontal="justify" vertical="center"/>
    </xf>
    <xf numFmtId="0" fontId="2" fillId="10" borderId="14" xfId="0" applyFont="1" applyFill="1" applyBorder="1" applyAlignment="1">
      <alignment horizontal="justify" vertical="center"/>
    </xf>
    <xf numFmtId="0" fontId="2" fillId="0" borderId="16" xfId="0" applyFont="1" applyBorder="1" applyAlignment="1">
      <alignment horizontal="justify" vertical="center" wrapText="1"/>
    </xf>
    <xf numFmtId="0" fontId="2" fillId="0" borderId="17" xfId="0" applyFont="1" applyBorder="1" applyAlignment="1">
      <alignment horizontal="justify" vertical="center" wrapText="1"/>
    </xf>
    <xf numFmtId="164" fontId="6" fillId="3" borderId="29" xfId="0" applyNumberFormat="1" applyFont="1" applyFill="1" applyBorder="1" applyAlignment="1">
      <alignment horizontal="center" vertical="center"/>
    </xf>
    <xf numFmtId="164" fontId="6" fillId="3" borderId="21" xfId="0" applyNumberFormat="1" applyFont="1" applyFill="1" applyBorder="1" applyAlignment="1">
      <alignment horizontal="center" vertical="center"/>
    </xf>
    <xf numFmtId="0" fontId="6" fillId="3" borderId="30" xfId="0" applyFont="1" applyFill="1" applyBorder="1" applyAlignment="1">
      <alignment horizontal="justify" vertical="center" wrapText="1"/>
    </xf>
    <xf numFmtId="0" fontId="6" fillId="3" borderId="22" xfId="0" applyFont="1" applyFill="1" applyBorder="1" applyAlignment="1">
      <alignment horizontal="justify" vertical="center" wrapText="1"/>
    </xf>
    <xf numFmtId="0" fontId="2" fillId="3" borderId="30" xfId="0" applyFont="1" applyFill="1" applyBorder="1" applyAlignment="1">
      <alignment horizontal="justify" vertical="center" wrapText="1"/>
    </xf>
    <xf numFmtId="0" fontId="2" fillId="3" borderId="22" xfId="0" applyFont="1" applyFill="1" applyBorder="1" applyAlignment="1">
      <alignment horizontal="justify" vertical="center" wrapText="1"/>
    </xf>
    <xf numFmtId="0" fontId="6" fillId="3" borderId="30" xfId="0" applyFont="1" applyFill="1" applyBorder="1" applyAlignment="1">
      <alignment horizontal="center" vertical="center"/>
    </xf>
    <xf numFmtId="0" fontId="6" fillId="3" borderId="22"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22" xfId="0" applyFont="1" applyFill="1" applyBorder="1" applyAlignment="1">
      <alignment horizontal="center" vertical="center"/>
    </xf>
    <xf numFmtId="0" fontId="6" fillId="3" borderId="30"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2" fillId="3" borderId="31" xfId="0" applyFont="1" applyFill="1" applyBorder="1" applyAlignment="1">
      <alignment horizontal="justify" vertical="center" wrapText="1"/>
    </xf>
    <xf numFmtId="0" fontId="2" fillId="3" borderId="32" xfId="0" applyFont="1" applyFill="1" applyBorder="1" applyAlignment="1">
      <alignment horizontal="justify" vertical="center" wrapText="1"/>
    </xf>
    <xf numFmtId="0" fontId="2" fillId="3" borderId="33" xfId="0" applyFont="1" applyFill="1" applyBorder="1" applyAlignment="1">
      <alignment horizontal="justify" vertical="center" wrapText="1"/>
    </xf>
    <xf numFmtId="0" fontId="2" fillId="3" borderId="34" xfId="0" applyFont="1" applyFill="1" applyBorder="1" applyAlignment="1">
      <alignment horizontal="justify" vertical="center" wrapText="1"/>
    </xf>
    <xf numFmtId="0" fontId="2" fillId="3" borderId="35" xfId="0" applyFont="1" applyFill="1" applyBorder="1" applyAlignment="1">
      <alignment horizontal="justify" vertical="center" wrapText="1"/>
    </xf>
    <xf numFmtId="0" fontId="2" fillId="3" borderId="36" xfId="0" applyFont="1" applyFill="1" applyBorder="1" applyAlignment="1">
      <alignment horizontal="justify" vertical="center" wrapText="1"/>
    </xf>
    <xf numFmtId="0" fontId="4" fillId="0" borderId="12" xfId="0" applyFont="1" applyBorder="1" applyAlignment="1">
      <alignment horizontal="justify" vertical="center"/>
    </xf>
    <xf numFmtId="0" fontId="4" fillId="0" borderId="13" xfId="0" applyFont="1" applyBorder="1" applyAlignment="1">
      <alignment horizontal="justify" vertical="center"/>
    </xf>
    <xf numFmtId="0" fontId="4" fillId="0" borderId="14" xfId="0" applyFont="1" applyBorder="1" applyAlignment="1">
      <alignment horizontal="justify" vertical="center"/>
    </xf>
  </cellXfs>
  <cellStyles count="3">
    <cellStyle name="Millares" xfId="1" builtinId="3"/>
    <cellStyle name="Normal" xfId="0" builtinId="0"/>
    <cellStyle name="Normal 2" xfId="2" xr:uid="{F5825996-0188-4D47-959F-25ACAFC089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5312ac5fe3dedfa4/Documentos/Actividades%20realizadas%20contratos/URT/CONTROL%20INTERNO%20CONTABLE/Desempe&#241;o/Evaluaci&#243;n%20al%20SCIC%20-%202024.xlsx" TargetMode="External"/><Relationship Id="rId1" Type="http://schemas.openxmlformats.org/officeDocument/2006/relationships/externalLinkPath" Target="https://d.docs.live.net/5312ac5fe3dedfa4/Documentos/Actividades%20realizadas%20contratos/URT/CONTROL%20INTERNO%20CONTABLE/Desempe&#241;o/Evaluaci&#243;n%20al%20SCIC%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ltados"/>
      <sheetName val="Preguntas"/>
      <sheetName val="Preguntas (2)"/>
      <sheetName val="Hoja3"/>
    </sheetNames>
    <sheetDataSet>
      <sheetData sheetId="0"/>
      <sheetData sheetId="1"/>
      <sheetData sheetId="2"/>
      <sheetData sheetId="3">
        <row r="9">
          <cell r="B9" t="str">
            <v>Existencia Si</v>
          </cell>
          <cell r="C9">
            <v>0.3</v>
          </cell>
        </row>
        <row r="10">
          <cell r="B10" t="str">
            <v>Existencia Parcialmente</v>
          </cell>
          <cell r="C10">
            <v>0.18</v>
          </cell>
        </row>
        <row r="11">
          <cell r="B11" t="str">
            <v>Existencia No</v>
          </cell>
          <cell r="C11">
            <v>0.06</v>
          </cell>
        </row>
        <row r="12">
          <cell r="B12" t="str">
            <v>Efectividad Si</v>
          </cell>
          <cell r="C12">
            <v>0.7</v>
          </cell>
        </row>
        <row r="13">
          <cell r="B13" t="str">
            <v>Efectividad Parcialmente</v>
          </cell>
          <cell r="C13">
            <v>0.42</v>
          </cell>
        </row>
        <row r="14">
          <cell r="B14" t="str">
            <v>Efectividad No</v>
          </cell>
          <cell r="C14">
            <v>0.14000000000000001</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9CF46-4482-4BDF-BE80-8FDBFBA54B6A}">
  <dimension ref="A1:N134"/>
  <sheetViews>
    <sheetView tabSelected="1" topLeftCell="D104" zoomScale="60" zoomScaleNormal="60" workbookViewId="0">
      <selection activeCell="J54" sqref="J54:L54"/>
    </sheetView>
  </sheetViews>
  <sheetFormatPr baseColWidth="10" defaultColWidth="11.42578125" defaultRowHeight="15" x14ac:dyDescent="0.2"/>
  <cols>
    <col min="1" max="1" width="3.7109375" style="1" customWidth="1"/>
    <col min="2" max="2" width="2.42578125" style="1" customWidth="1"/>
    <col min="3" max="3" width="7.5703125" style="2" customWidth="1"/>
    <col min="4" max="4" width="60.85546875" style="5" customWidth="1"/>
    <col min="5" max="5" width="65.5703125" style="5" customWidth="1"/>
    <col min="6" max="6" width="17" style="3" customWidth="1"/>
    <col min="7" max="7" width="27.140625" style="3" customWidth="1"/>
    <col min="8" max="8" width="36.7109375" style="3" customWidth="1"/>
    <col min="9" max="9" width="17.28515625" style="4" customWidth="1"/>
    <col min="10" max="10" width="38" style="5" customWidth="1"/>
    <col min="11" max="11" width="11.42578125" style="5"/>
    <col min="12" max="12" width="35.140625" style="5" customWidth="1"/>
    <col min="13" max="13" width="4.7109375" style="1" customWidth="1"/>
    <col min="14" max="14" width="70.140625" style="1" customWidth="1"/>
    <col min="15" max="16384" width="11.42578125" style="1"/>
  </cols>
  <sheetData>
    <row r="1" spans="1:13" ht="15.75" thickBot="1" x14ac:dyDescent="0.25"/>
    <row r="2" spans="1:13" ht="16.5" thickTop="1" thickBot="1" x14ac:dyDescent="0.25">
      <c r="B2" s="6"/>
      <c r="C2" s="7"/>
      <c r="D2" s="10"/>
      <c r="E2" s="10"/>
      <c r="F2" s="8"/>
      <c r="G2" s="8"/>
      <c r="H2" s="8"/>
      <c r="I2" s="9"/>
      <c r="J2" s="10"/>
      <c r="K2" s="10"/>
      <c r="L2" s="10"/>
      <c r="M2" s="11"/>
    </row>
    <row r="3" spans="1:13" s="12" customFormat="1" ht="47.25" customHeight="1" thickBot="1" x14ac:dyDescent="0.25">
      <c r="B3" s="13"/>
      <c r="C3" s="121" t="s">
        <v>246</v>
      </c>
      <c r="D3" s="122"/>
      <c r="E3" s="122"/>
      <c r="F3" s="122"/>
      <c r="G3" s="122"/>
      <c r="H3" s="122"/>
      <c r="I3" s="122"/>
      <c r="J3" s="122"/>
      <c r="K3" s="122"/>
      <c r="L3" s="123"/>
      <c r="M3" s="14"/>
    </row>
    <row r="4" spans="1:13" s="64" customFormat="1" ht="30" customHeight="1" x14ac:dyDescent="0.25">
      <c r="A4" s="65"/>
      <c r="B4" s="66"/>
      <c r="C4" s="67" t="s">
        <v>2</v>
      </c>
      <c r="D4" s="68" t="s">
        <v>3</v>
      </c>
      <c r="E4" s="68" t="s">
        <v>267</v>
      </c>
      <c r="F4" s="68" t="s">
        <v>4</v>
      </c>
      <c r="G4" s="68" t="s">
        <v>5</v>
      </c>
      <c r="H4" s="68" t="s">
        <v>6</v>
      </c>
      <c r="I4" s="68" t="s">
        <v>7</v>
      </c>
      <c r="J4" s="138" t="s">
        <v>8</v>
      </c>
      <c r="K4" s="138"/>
      <c r="L4" s="139"/>
      <c r="M4" s="63"/>
    </row>
    <row r="5" spans="1:13" s="64" customFormat="1" ht="30" customHeight="1" x14ac:dyDescent="0.25">
      <c r="A5" s="65"/>
      <c r="B5" s="66"/>
      <c r="C5" s="69"/>
      <c r="D5" s="79" t="s">
        <v>0</v>
      </c>
      <c r="E5" s="88"/>
      <c r="F5" s="74"/>
      <c r="G5" s="74"/>
      <c r="H5" s="74"/>
      <c r="I5" s="74"/>
      <c r="J5" s="140"/>
      <c r="K5" s="140"/>
      <c r="L5" s="141"/>
      <c r="M5" s="63"/>
    </row>
    <row r="6" spans="1:13" s="64" customFormat="1" ht="30" customHeight="1" x14ac:dyDescent="0.25">
      <c r="A6" s="65"/>
      <c r="B6" s="66"/>
      <c r="C6" s="70"/>
      <c r="D6" s="80" t="s">
        <v>1</v>
      </c>
      <c r="E6" s="89"/>
      <c r="F6" s="75"/>
      <c r="G6" s="75"/>
      <c r="H6" s="75"/>
      <c r="I6" s="75"/>
      <c r="J6" s="142"/>
      <c r="K6" s="142"/>
      <c r="L6" s="143"/>
      <c r="M6" s="63"/>
    </row>
    <row r="7" spans="1:13" ht="249" customHeight="1" x14ac:dyDescent="0.2">
      <c r="A7" s="17"/>
      <c r="B7" s="15"/>
      <c r="C7" s="39">
        <v>1</v>
      </c>
      <c r="D7" s="40" t="s">
        <v>9</v>
      </c>
      <c r="E7" s="41" t="s">
        <v>11</v>
      </c>
      <c r="F7" s="42" t="s">
        <v>12</v>
      </c>
      <c r="G7" s="43" t="s">
        <v>10</v>
      </c>
      <c r="H7" s="42">
        <f>IFERROR((VLOOKUP((CONCATENATE(F7," ",G7)),[1]Hoja3!$B$9:$C$14,2,FALSE)),"No evaluado")</f>
        <v>0.3</v>
      </c>
      <c r="I7" s="42">
        <f>IFERROR((H7+(SUM(H8:H11)/COUNT(C8:C11))),"Criterio sin calificar")</f>
        <v>1</v>
      </c>
      <c r="J7" s="144" t="s">
        <v>344</v>
      </c>
      <c r="K7" s="144"/>
      <c r="L7" s="145"/>
      <c r="M7" s="16"/>
    </row>
    <row r="8" spans="1:13" ht="184.5" customHeight="1" x14ac:dyDescent="0.2">
      <c r="A8" s="17"/>
      <c r="B8" s="15"/>
      <c r="C8" s="18">
        <v>1.1000000000000001</v>
      </c>
      <c r="D8" s="19" t="s">
        <v>13</v>
      </c>
      <c r="E8" s="19" t="s">
        <v>14</v>
      </c>
      <c r="F8" s="20" t="s">
        <v>15</v>
      </c>
      <c r="G8" s="20" t="s">
        <v>10</v>
      </c>
      <c r="H8" s="20">
        <f>IFERROR((VLOOKUP((CONCATENATE(F8," ",G8)),[1]Hoja3!$B$9:$C$14,2,FALSE)),"No evaluado")</f>
        <v>0.7</v>
      </c>
      <c r="I8" s="37"/>
      <c r="J8" s="136" t="s">
        <v>330</v>
      </c>
      <c r="K8" s="132"/>
      <c r="L8" s="133"/>
      <c r="M8" s="16"/>
    </row>
    <row r="9" spans="1:13" ht="150" customHeight="1" x14ac:dyDescent="0.2">
      <c r="A9" s="17"/>
      <c r="B9" s="15"/>
      <c r="C9" s="18">
        <v>1.2</v>
      </c>
      <c r="D9" s="19" t="s">
        <v>16</v>
      </c>
      <c r="E9" s="19" t="s">
        <v>17</v>
      </c>
      <c r="F9" s="20" t="s">
        <v>15</v>
      </c>
      <c r="G9" s="20" t="s">
        <v>10</v>
      </c>
      <c r="H9" s="20">
        <f>IFERROR((VLOOKUP((CONCATENATE(F9," ",G9)),[1]Hoja3!$B$9:$C$14,2,FALSE)),"No evaluado")</f>
        <v>0.7</v>
      </c>
      <c r="I9" s="37"/>
      <c r="J9" s="132" t="s">
        <v>18</v>
      </c>
      <c r="K9" s="132"/>
      <c r="L9" s="133"/>
      <c r="M9" s="16"/>
    </row>
    <row r="10" spans="1:13" ht="67.5" customHeight="1" x14ac:dyDescent="0.2">
      <c r="A10" s="17"/>
      <c r="B10" s="15"/>
      <c r="C10" s="18">
        <v>1.3</v>
      </c>
      <c r="D10" s="19" t="s">
        <v>19</v>
      </c>
      <c r="E10" s="19" t="s">
        <v>313</v>
      </c>
      <c r="F10" s="20" t="s">
        <v>15</v>
      </c>
      <c r="G10" s="20" t="s">
        <v>10</v>
      </c>
      <c r="H10" s="20">
        <f>IFERROR((VLOOKUP((CONCATENATE(F10," ",G10)),[1]Hoja3!$B$9:$C$14,2,FALSE)),"No evaluado")</f>
        <v>0.7</v>
      </c>
      <c r="I10" s="37"/>
      <c r="J10" s="132" t="s">
        <v>20</v>
      </c>
      <c r="K10" s="132"/>
      <c r="L10" s="133"/>
      <c r="M10" s="16"/>
    </row>
    <row r="11" spans="1:13" ht="135" x14ac:dyDescent="0.2">
      <c r="A11" s="17"/>
      <c r="B11" s="15"/>
      <c r="C11" s="18">
        <v>1.4</v>
      </c>
      <c r="D11" s="21" t="s">
        <v>21</v>
      </c>
      <c r="E11" s="21" t="s">
        <v>269</v>
      </c>
      <c r="F11" s="20" t="s">
        <v>15</v>
      </c>
      <c r="G11" s="20" t="s">
        <v>10</v>
      </c>
      <c r="H11" s="20">
        <f>IFERROR((VLOOKUP((CONCATENATE(F11," ",G11)),[1]Hoja3!$B$9:$C$14,2,FALSE)),"No evaluado")</f>
        <v>0.7</v>
      </c>
      <c r="I11" s="37"/>
      <c r="J11" s="132" t="s">
        <v>22</v>
      </c>
      <c r="K11" s="132"/>
      <c r="L11" s="133"/>
      <c r="M11" s="16"/>
    </row>
    <row r="12" spans="1:13" ht="255" customHeight="1" x14ac:dyDescent="0.2">
      <c r="A12" s="17"/>
      <c r="B12" s="15"/>
      <c r="C12" s="39">
        <v>2</v>
      </c>
      <c r="D12" s="40" t="s">
        <v>314</v>
      </c>
      <c r="E12" s="41" t="s">
        <v>271</v>
      </c>
      <c r="F12" s="42" t="s">
        <v>12</v>
      </c>
      <c r="G12" s="43" t="s">
        <v>10</v>
      </c>
      <c r="H12" s="42">
        <f>IFERROR((VLOOKUP((CONCATENATE(F12," ",G12)),[1]Hoja3!$B$9:$C$14,2,FALSE)),"No evaluado")</f>
        <v>0.3</v>
      </c>
      <c r="I12" s="42">
        <f>IFERROR(H12+(SUM(H13:H14)/COUNT(C13:C14)),"Criterio sin calificar")</f>
        <v>1</v>
      </c>
      <c r="J12" s="134" t="s">
        <v>315</v>
      </c>
      <c r="K12" s="134"/>
      <c r="L12" s="135"/>
      <c r="M12" s="16"/>
    </row>
    <row r="13" spans="1:13" ht="166.5" customHeight="1" x14ac:dyDescent="0.2">
      <c r="A13" s="17"/>
      <c r="B13" s="15"/>
      <c r="C13" s="18">
        <v>2.1</v>
      </c>
      <c r="D13" s="19" t="s">
        <v>23</v>
      </c>
      <c r="E13" s="19" t="s">
        <v>272</v>
      </c>
      <c r="F13" s="20" t="s">
        <v>15</v>
      </c>
      <c r="G13" s="20" t="s">
        <v>10</v>
      </c>
      <c r="H13" s="20">
        <f>IFERROR((VLOOKUP((CONCATENATE(F13," ",G13)),[1]Hoja3!$B$9:$C$14,2,FALSE)),"No evaluado")</f>
        <v>0.7</v>
      </c>
      <c r="I13" s="37"/>
      <c r="J13" s="136" t="s">
        <v>275</v>
      </c>
      <c r="K13" s="136"/>
      <c r="L13" s="137"/>
      <c r="M13" s="16"/>
    </row>
    <row r="14" spans="1:13" ht="201" customHeight="1" x14ac:dyDescent="0.2">
      <c r="A14" s="17"/>
      <c r="B14" s="15"/>
      <c r="C14" s="18">
        <v>2.2000000000000002</v>
      </c>
      <c r="D14" s="19" t="s">
        <v>24</v>
      </c>
      <c r="E14" s="19" t="s">
        <v>273</v>
      </c>
      <c r="F14" s="20" t="s">
        <v>15</v>
      </c>
      <c r="G14" s="20" t="s">
        <v>10</v>
      </c>
      <c r="H14" s="20">
        <f>IFERROR((VLOOKUP((CONCATENATE(F14," ",G14)),[1]Hoja3!$B$9:$C$14,2,FALSE)),"No evaluado")</f>
        <v>0.7</v>
      </c>
      <c r="I14" s="37"/>
      <c r="J14" s="136" t="s">
        <v>316</v>
      </c>
      <c r="K14" s="136"/>
      <c r="L14" s="137"/>
      <c r="M14" s="16"/>
    </row>
    <row r="15" spans="1:13" ht="307.5" customHeight="1" x14ac:dyDescent="0.2">
      <c r="A15" s="17"/>
      <c r="B15" s="15"/>
      <c r="C15" s="170">
        <v>3</v>
      </c>
      <c r="D15" s="172" t="s">
        <v>25</v>
      </c>
      <c r="E15" s="174" t="s">
        <v>26</v>
      </c>
      <c r="F15" s="176" t="s">
        <v>12</v>
      </c>
      <c r="G15" s="178" t="s">
        <v>10</v>
      </c>
      <c r="H15" s="176">
        <f>IFERROR((VLOOKUP((CONCATENATE(F15," ",G15)),[1]Hoja3!$B$9:$C$14,2,FALSE)),"No evaluado")</f>
        <v>0.3</v>
      </c>
      <c r="I15" s="180">
        <f>IFERROR(H15+(SUM(H17:H19)/COUNT(C17:C19)),"Criterio sin calificar")</f>
        <v>0.99999999999999978</v>
      </c>
      <c r="J15" s="182" t="s">
        <v>274</v>
      </c>
      <c r="K15" s="183"/>
      <c r="L15" s="184"/>
      <c r="M15" s="16"/>
    </row>
    <row r="16" spans="1:13" ht="307.5" customHeight="1" x14ac:dyDescent="0.2">
      <c r="A16" s="17"/>
      <c r="B16" s="15"/>
      <c r="C16" s="171"/>
      <c r="D16" s="173"/>
      <c r="E16" s="175"/>
      <c r="F16" s="177"/>
      <c r="G16" s="179"/>
      <c r="H16" s="177"/>
      <c r="I16" s="181"/>
      <c r="J16" s="185"/>
      <c r="K16" s="186"/>
      <c r="L16" s="187"/>
      <c r="M16" s="16"/>
    </row>
    <row r="17" spans="1:14" ht="221.25" customHeight="1" x14ac:dyDescent="0.2">
      <c r="A17" s="17"/>
      <c r="B17" s="15"/>
      <c r="C17" s="18">
        <v>3.1</v>
      </c>
      <c r="D17" s="19" t="s">
        <v>27</v>
      </c>
      <c r="E17" s="19" t="s">
        <v>28</v>
      </c>
      <c r="F17" s="20" t="s">
        <v>15</v>
      </c>
      <c r="G17" s="20" t="s">
        <v>10</v>
      </c>
      <c r="H17" s="20">
        <f>IFERROR((VLOOKUP((CONCATENATE(F17," ",G17)),[1]Hoja3!$B$9:$C$14,2,FALSE)),"No evaluado")</f>
        <v>0.7</v>
      </c>
      <c r="I17" s="37"/>
      <c r="J17" s="155" t="s">
        <v>340</v>
      </c>
      <c r="K17" s="147"/>
      <c r="L17" s="148"/>
      <c r="M17" s="16"/>
    </row>
    <row r="18" spans="1:14" ht="90" customHeight="1" x14ac:dyDescent="0.2">
      <c r="A18" s="17"/>
      <c r="B18" s="15"/>
      <c r="C18" s="18">
        <v>3.2</v>
      </c>
      <c r="D18" s="21" t="s">
        <v>29</v>
      </c>
      <c r="E18" s="21" t="s">
        <v>30</v>
      </c>
      <c r="F18" s="20" t="s">
        <v>15</v>
      </c>
      <c r="G18" s="20" t="s">
        <v>10</v>
      </c>
      <c r="H18" s="20">
        <f>IFERROR((VLOOKUP((CONCATENATE(F18," ",G18)),[1]Hoja3!$B$9:$C$14,2,FALSE)),"No evaluado")</f>
        <v>0.7</v>
      </c>
      <c r="I18" s="37"/>
      <c r="J18" s="146" t="s">
        <v>31</v>
      </c>
      <c r="K18" s="147"/>
      <c r="L18" s="148"/>
      <c r="M18" s="16"/>
    </row>
    <row r="19" spans="1:14" s="62" customFormat="1" ht="408.75" customHeight="1" x14ac:dyDescent="0.2">
      <c r="A19" s="56"/>
      <c r="B19" s="57"/>
      <c r="C19" s="58">
        <v>3.3</v>
      </c>
      <c r="D19" s="59" t="s">
        <v>32</v>
      </c>
      <c r="E19" s="59" t="s">
        <v>33</v>
      </c>
      <c r="F19" s="60" t="s">
        <v>15</v>
      </c>
      <c r="G19" s="60" t="s">
        <v>10</v>
      </c>
      <c r="H19" s="60">
        <f>IFERROR((VLOOKUP((CONCATENATE(F19," ",G19)),[1]Hoja3!$B$9:$C$14,2,FALSE)),"No evaluado")</f>
        <v>0.7</v>
      </c>
      <c r="I19" s="37"/>
      <c r="J19" s="152" t="s">
        <v>341</v>
      </c>
      <c r="K19" s="153"/>
      <c r="L19" s="154"/>
      <c r="M19" s="61"/>
      <c r="N19" s="1"/>
    </row>
    <row r="20" spans="1:14" s="25" customFormat="1" ht="165" customHeight="1" x14ac:dyDescent="0.2">
      <c r="A20" s="22"/>
      <c r="B20" s="23"/>
      <c r="C20" s="44">
        <v>4</v>
      </c>
      <c r="D20" s="45" t="s">
        <v>34</v>
      </c>
      <c r="E20" s="46" t="s">
        <v>35</v>
      </c>
      <c r="F20" s="47" t="s">
        <v>12</v>
      </c>
      <c r="G20" s="48" t="s">
        <v>10</v>
      </c>
      <c r="H20" s="47">
        <f>IFERROR((VLOOKUP((CONCATENATE(F20," ",G20)),[1]Hoja3!$B$9:$C$14,2,FALSE)),"No evaluado")</f>
        <v>0.3</v>
      </c>
      <c r="I20" s="49">
        <f>IFERROR(H20+(SUM(H21:H22)/COUNT(C21:C22)),"Criterio sin calificar")</f>
        <v>1</v>
      </c>
      <c r="J20" s="158" t="s">
        <v>36</v>
      </c>
      <c r="K20" s="159"/>
      <c r="L20" s="160"/>
      <c r="M20" s="24"/>
    </row>
    <row r="21" spans="1:14" ht="90" customHeight="1" x14ac:dyDescent="0.2">
      <c r="A21" s="17"/>
      <c r="B21" s="15"/>
      <c r="C21" s="18">
        <v>4.0999999999999996</v>
      </c>
      <c r="D21" s="19" t="s">
        <v>37</v>
      </c>
      <c r="E21" s="19" t="s">
        <v>38</v>
      </c>
      <c r="F21" s="20" t="s">
        <v>15</v>
      </c>
      <c r="G21" s="20" t="s">
        <v>10</v>
      </c>
      <c r="H21" s="20">
        <f>IFERROR((VLOOKUP((CONCATENATE(F21," ",G21)),[1]Hoja3!$B$9:$C$14,2,FALSE)),"No evaluado")</f>
        <v>0.7</v>
      </c>
      <c r="I21" s="37"/>
      <c r="J21" s="146" t="s">
        <v>39</v>
      </c>
      <c r="K21" s="147"/>
      <c r="L21" s="148"/>
      <c r="M21" s="16"/>
    </row>
    <row r="22" spans="1:14" ht="90" customHeight="1" x14ac:dyDescent="0.2">
      <c r="A22" s="17"/>
      <c r="B22" s="15"/>
      <c r="C22" s="18">
        <v>4.2</v>
      </c>
      <c r="D22" s="19" t="s">
        <v>40</v>
      </c>
      <c r="E22" s="19" t="s">
        <v>41</v>
      </c>
      <c r="F22" s="20" t="s">
        <v>15</v>
      </c>
      <c r="G22" s="20" t="s">
        <v>10</v>
      </c>
      <c r="H22" s="20">
        <f>IFERROR((VLOOKUP((CONCATENATE(F22," ",G22)),[1]Hoja3!$B$9:$C$14,2,FALSE)),"No evaluado")</f>
        <v>0.7</v>
      </c>
      <c r="I22" s="37"/>
      <c r="J22" s="146" t="s">
        <v>42</v>
      </c>
      <c r="K22" s="147"/>
      <c r="L22" s="148"/>
      <c r="M22" s="16"/>
    </row>
    <row r="23" spans="1:14" ht="225.75" customHeight="1" x14ac:dyDescent="0.2">
      <c r="A23" s="17"/>
      <c r="B23" s="15"/>
      <c r="C23" s="39">
        <v>5</v>
      </c>
      <c r="D23" s="40" t="s">
        <v>43</v>
      </c>
      <c r="E23" s="41" t="s">
        <v>44</v>
      </c>
      <c r="F23" s="42" t="s">
        <v>12</v>
      </c>
      <c r="G23" s="43" t="s">
        <v>10</v>
      </c>
      <c r="H23" s="42">
        <f>IFERROR((VLOOKUP((CONCATENATE(F23," ",G23)),[1]Hoja3!$B$9:$C$14,2,FALSE)),"No evaluado")</f>
        <v>0.3</v>
      </c>
      <c r="I23" s="36">
        <f>IFERROR(H23+(SUM(H24:H25)/COUNT(C24:C25)),"Criterio sin calificar")</f>
        <v>1</v>
      </c>
      <c r="J23" s="149" t="s">
        <v>45</v>
      </c>
      <c r="K23" s="150"/>
      <c r="L23" s="151"/>
      <c r="M23" s="16"/>
    </row>
    <row r="24" spans="1:14" ht="120" customHeight="1" x14ac:dyDescent="0.2">
      <c r="A24" s="17"/>
      <c r="B24" s="15"/>
      <c r="C24" s="18">
        <v>5.0999999999999996</v>
      </c>
      <c r="D24" s="19" t="s">
        <v>46</v>
      </c>
      <c r="E24" s="19" t="s">
        <v>47</v>
      </c>
      <c r="F24" s="20" t="s">
        <v>15</v>
      </c>
      <c r="G24" s="20" t="s">
        <v>10</v>
      </c>
      <c r="H24" s="20">
        <f>IFERROR((VLOOKUP((CONCATENATE(F24," ",G24)),[1]Hoja3!$B$9:$C$14,2,FALSE)),"No evaluado")</f>
        <v>0.7</v>
      </c>
      <c r="I24" s="37"/>
      <c r="J24" s="146" t="s">
        <v>48</v>
      </c>
      <c r="K24" s="147"/>
      <c r="L24" s="148"/>
      <c r="M24" s="16"/>
    </row>
    <row r="25" spans="1:14" ht="150" customHeight="1" x14ac:dyDescent="0.2">
      <c r="A25" s="17"/>
      <c r="B25" s="15"/>
      <c r="C25" s="18">
        <v>5.2</v>
      </c>
      <c r="D25" s="19" t="s">
        <v>49</v>
      </c>
      <c r="E25" s="19" t="s">
        <v>317</v>
      </c>
      <c r="F25" s="20" t="s">
        <v>15</v>
      </c>
      <c r="G25" s="20" t="s">
        <v>10</v>
      </c>
      <c r="H25" s="20">
        <f>IFERROR((VLOOKUP((CONCATENATE(F25," ",G25)),[1]Hoja3!$B$9:$C$14,2,FALSE)),"No evaluado")</f>
        <v>0.7</v>
      </c>
      <c r="I25" s="37"/>
      <c r="J25" s="146" t="s">
        <v>50</v>
      </c>
      <c r="K25" s="147"/>
      <c r="L25" s="148"/>
      <c r="M25" s="16"/>
    </row>
    <row r="26" spans="1:14" ht="409.5" customHeight="1" x14ac:dyDescent="0.2">
      <c r="A26" s="17"/>
      <c r="B26" s="15"/>
      <c r="C26" s="39">
        <v>6</v>
      </c>
      <c r="D26" s="40" t="s">
        <v>51</v>
      </c>
      <c r="E26" s="41" t="s">
        <v>52</v>
      </c>
      <c r="F26" s="42" t="s">
        <v>12</v>
      </c>
      <c r="G26" s="43" t="s">
        <v>10</v>
      </c>
      <c r="H26" s="42">
        <f>IFERROR((VLOOKUP((CONCATENATE(F26," ",G26)),[1]Hoja3!$B$9:$C$14,2,FALSE)),"No evaluado")</f>
        <v>0.3</v>
      </c>
      <c r="I26" s="36">
        <f>IFERROR(H26+(SUM(H27:H28)/COUNT(C27:C28)),"Criterio sin calificar")</f>
        <v>0.85999999999999988</v>
      </c>
      <c r="J26" s="149" t="s">
        <v>318</v>
      </c>
      <c r="K26" s="150"/>
      <c r="L26" s="151"/>
      <c r="M26" s="16"/>
    </row>
    <row r="27" spans="1:14" ht="225" customHeight="1" x14ac:dyDescent="0.2">
      <c r="A27" s="17"/>
      <c r="B27" s="15"/>
      <c r="C27" s="18">
        <v>6.1</v>
      </c>
      <c r="D27" s="19" t="s">
        <v>53</v>
      </c>
      <c r="E27" s="19" t="s">
        <v>54</v>
      </c>
      <c r="F27" s="20" t="s">
        <v>15</v>
      </c>
      <c r="G27" s="20" t="s">
        <v>10</v>
      </c>
      <c r="H27" s="20">
        <f>IFERROR((VLOOKUP((CONCATENATE(F27," ",G27)),[1]Hoja3!$B$9:$C$14,2,FALSE)),"No evaluado")</f>
        <v>0.7</v>
      </c>
      <c r="I27" s="37"/>
      <c r="J27" s="152" t="s">
        <v>319</v>
      </c>
      <c r="K27" s="153"/>
      <c r="L27" s="154"/>
      <c r="M27" s="16"/>
    </row>
    <row r="28" spans="1:14" ht="135" customHeight="1" x14ac:dyDescent="0.2">
      <c r="A28" s="17"/>
      <c r="B28" s="15"/>
      <c r="C28" s="18">
        <v>6.2</v>
      </c>
      <c r="D28" s="19" t="s">
        <v>55</v>
      </c>
      <c r="E28" s="19" t="s">
        <v>56</v>
      </c>
      <c r="F28" s="20" t="s">
        <v>15</v>
      </c>
      <c r="G28" s="20" t="s">
        <v>57</v>
      </c>
      <c r="H28" s="20">
        <f>IFERROR((VLOOKUP((CONCATENATE(F28," ",G28)),[1]Hoja3!$B$9:$C$14,2,FALSE)),"No evaluado")</f>
        <v>0.42</v>
      </c>
      <c r="I28" s="37"/>
      <c r="J28" s="146" t="s">
        <v>276</v>
      </c>
      <c r="K28" s="147"/>
      <c r="L28" s="148"/>
      <c r="M28" s="16"/>
    </row>
    <row r="29" spans="1:14" ht="409.6" customHeight="1" x14ac:dyDescent="0.2">
      <c r="A29" s="17"/>
      <c r="B29" s="15"/>
      <c r="C29" s="39">
        <v>7</v>
      </c>
      <c r="D29" s="40" t="s">
        <v>58</v>
      </c>
      <c r="E29" s="41" t="s">
        <v>59</v>
      </c>
      <c r="F29" s="42" t="s">
        <v>12</v>
      </c>
      <c r="G29" s="43" t="s">
        <v>10</v>
      </c>
      <c r="H29" s="42">
        <f>IFERROR((VLOOKUP((CONCATENATE(F29," ",G29)),[1]Hoja3!$B$9:$C$14,2,FALSE)),"No evaluado")</f>
        <v>0.3</v>
      </c>
      <c r="I29" s="36">
        <f>IFERROR(H29+(SUM(H30:H31)/COUNT(C30:C31)),"Criterio sin calificar")</f>
        <v>1</v>
      </c>
      <c r="J29" s="163" t="s">
        <v>320</v>
      </c>
      <c r="K29" s="161"/>
      <c r="L29" s="162"/>
      <c r="M29" s="16"/>
    </row>
    <row r="30" spans="1:14" ht="120" customHeight="1" x14ac:dyDescent="0.2">
      <c r="A30" s="17"/>
      <c r="B30" s="15"/>
      <c r="C30" s="18">
        <v>7.1</v>
      </c>
      <c r="D30" s="19" t="s">
        <v>53</v>
      </c>
      <c r="E30" s="19" t="s">
        <v>60</v>
      </c>
      <c r="F30" s="20" t="s">
        <v>15</v>
      </c>
      <c r="G30" s="20" t="s">
        <v>10</v>
      </c>
      <c r="H30" s="20">
        <f>IFERROR((VLOOKUP((CONCATENATE(F30," ",G30)),[1]Hoja3!$B$9:$C$14,2,FALSE)),"No evaluado")</f>
        <v>0.7</v>
      </c>
      <c r="I30" s="37"/>
      <c r="J30" s="146" t="s">
        <v>321</v>
      </c>
      <c r="K30" s="147"/>
      <c r="L30" s="148"/>
      <c r="M30" s="16"/>
    </row>
    <row r="31" spans="1:14" ht="135" customHeight="1" x14ac:dyDescent="0.2">
      <c r="A31" s="17"/>
      <c r="B31" s="15"/>
      <c r="C31" s="18">
        <v>7.2</v>
      </c>
      <c r="D31" s="19" t="s">
        <v>61</v>
      </c>
      <c r="E31" s="19" t="s">
        <v>62</v>
      </c>
      <c r="F31" s="20" t="s">
        <v>15</v>
      </c>
      <c r="G31" s="20" t="s">
        <v>10</v>
      </c>
      <c r="H31" s="20">
        <f>IFERROR((VLOOKUP((CONCATENATE(F31," ",G31)),[1]Hoja3!$B$9:$C$14,2,FALSE)),"No evaluado")</f>
        <v>0.7</v>
      </c>
      <c r="I31" s="37"/>
      <c r="J31" s="146" t="s">
        <v>277</v>
      </c>
      <c r="K31" s="147"/>
      <c r="L31" s="148"/>
      <c r="M31" s="16"/>
    </row>
    <row r="32" spans="1:14" ht="300" customHeight="1" x14ac:dyDescent="0.2">
      <c r="A32" s="17"/>
      <c r="B32" s="15"/>
      <c r="C32" s="39">
        <v>8</v>
      </c>
      <c r="D32" s="40" t="s">
        <v>63</v>
      </c>
      <c r="E32" s="41" t="s">
        <v>64</v>
      </c>
      <c r="F32" s="42" t="s">
        <v>12</v>
      </c>
      <c r="G32" s="43" t="s">
        <v>10</v>
      </c>
      <c r="H32" s="42">
        <f>IFERROR((VLOOKUP((CONCATENATE(F32," ",G32)),[1]Hoja3!$B$9:$C$14,2,FALSE)),"No evaluado")</f>
        <v>0.3</v>
      </c>
      <c r="I32" s="36">
        <f>IFERROR(H32+(SUM(H33:H34)/COUNT(C33:C34)),"Criterio sin calificar")</f>
        <v>1</v>
      </c>
      <c r="J32" s="163" t="s">
        <v>278</v>
      </c>
      <c r="K32" s="161"/>
      <c r="L32" s="162"/>
      <c r="M32" s="16"/>
    </row>
    <row r="33" spans="1:13" ht="246.75" customHeight="1" x14ac:dyDescent="0.2">
      <c r="A33" s="17"/>
      <c r="B33" s="15"/>
      <c r="C33" s="18">
        <v>8.1</v>
      </c>
      <c r="D33" s="19" t="s">
        <v>65</v>
      </c>
      <c r="E33" s="19" t="s">
        <v>66</v>
      </c>
      <c r="F33" s="20" t="s">
        <v>15</v>
      </c>
      <c r="G33" s="20" t="s">
        <v>10</v>
      </c>
      <c r="H33" s="20">
        <f>IFERROR((VLOOKUP((CONCATENATE(F33," ",G33)),[1]Hoja3!$B$9:$C$14,2,FALSE)),"No evaluado")</f>
        <v>0.7</v>
      </c>
      <c r="I33" s="37"/>
      <c r="J33" s="155" t="s">
        <v>279</v>
      </c>
      <c r="K33" s="156"/>
      <c r="L33" s="157"/>
      <c r="M33" s="16"/>
    </row>
    <row r="34" spans="1:13" ht="195" customHeight="1" x14ac:dyDescent="0.2">
      <c r="A34" s="17"/>
      <c r="B34" s="15"/>
      <c r="C34" s="18">
        <v>8.1999999999999993</v>
      </c>
      <c r="D34" s="19" t="s">
        <v>67</v>
      </c>
      <c r="E34" s="19" t="s">
        <v>322</v>
      </c>
      <c r="F34" s="20" t="s">
        <v>15</v>
      </c>
      <c r="G34" s="20" t="s">
        <v>10</v>
      </c>
      <c r="H34" s="20">
        <f>IFERROR((VLOOKUP((CONCATENATE(F34," ",G34)),[1]Hoja3!$B$9:$C$14,2,FALSE)),"No evaluado")</f>
        <v>0.7</v>
      </c>
      <c r="I34" s="37"/>
      <c r="J34" s="155" t="s">
        <v>280</v>
      </c>
      <c r="K34" s="156"/>
      <c r="L34" s="157"/>
      <c r="M34" s="16"/>
    </row>
    <row r="35" spans="1:13" ht="278.45" customHeight="1" x14ac:dyDescent="0.2">
      <c r="A35" s="17"/>
      <c r="B35" s="15"/>
      <c r="C35" s="39">
        <v>9</v>
      </c>
      <c r="D35" s="40" t="s">
        <v>68</v>
      </c>
      <c r="E35" s="41" t="s">
        <v>69</v>
      </c>
      <c r="F35" s="42" t="s">
        <v>12</v>
      </c>
      <c r="G35" s="43" t="s">
        <v>10</v>
      </c>
      <c r="H35" s="42">
        <f>IFERROR((VLOOKUP((CONCATENATE(F35," ",G35)),[1]Hoja3!$B$9:$C$14,2,FALSE)),"No evaluado")</f>
        <v>0.3</v>
      </c>
      <c r="I35" s="36">
        <f>IFERROR(H35+(SUM(H36:H37)/COUNT(C36:C37)),"Criterio sin calificar")</f>
        <v>1</v>
      </c>
      <c r="J35" s="149" t="s">
        <v>281</v>
      </c>
      <c r="K35" s="150"/>
      <c r="L35" s="151"/>
      <c r="M35" s="16"/>
    </row>
    <row r="36" spans="1:13" ht="120" customHeight="1" x14ac:dyDescent="0.2">
      <c r="A36" s="17"/>
      <c r="B36" s="15"/>
      <c r="C36" s="18">
        <v>9.1</v>
      </c>
      <c r="D36" s="19" t="s">
        <v>70</v>
      </c>
      <c r="E36" s="19" t="s">
        <v>66</v>
      </c>
      <c r="F36" s="20" t="s">
        <v>15</v>
      </c>
      <c r="G36" s="20" t="s">
        <v>10</v>
      </c>
      <c r="H36" s="20">
        <f>IFERROR((VLOOKUP((CONCATENATE(F36," ",G36)),[1]Hoja3!$B$9:$C$14,2,FALSE)),"No evaluado")</f>
        <v>0.7</v>
      </c>
      <c r="I36" s="37"/>
      <c r="J36" s="146" t="s">
        <v>282</v>
      </c>
      <c r="K36" s="147"/>
      <c r="L36" s="148"/>
      <c r="M36" s="16"/>
    </row>
    <row r="37" spans="1:13" ht="171.95" customHeight="1" x14ac:dyDescent="0.2">
      <c r="A37" s="17"/>
      <c r="B37" s="15"/>
      <c r="C37" s="18">
        <v>9.1999999999999993</v>
      </c>
      <c r="D37" s="19" t="s">
        <v>71</v>
      </c>
      <c r="E37" s="19" t="s">
        <v>72</v>
      </c>
      <c r="F37" s="20" t="s">
        <v>15</v>
      </c>
      <c r="G37" s="20" t="s">
        <v>10</v>
      </c>
      <c r="H37" s="20">
        <f>IFERROR((VLOOKUP((CONCATENATE(F37," ",G37)),[1]Hoja3!$B$9:$C$14,2,FALSE)),"No evaluado")</f>
        <v>0.7</v>
      </c>
      <c r="I37" s="37"/>
      <c r="J37" s="146" t="s">
        <v>283</v>
      </c>
      <c r="K37" s="147"/>
      <c r="L37" s="148"/>
      <c r="M37" s="16"/>
    </row>
    <row r="38" spans="1:13" ht="336.75" customHeight="1" x14ac:dyDescent="0.2">
      <c r="A38" s="17"/>
      <c r="B38" s="15"/>
      <c r="C38" s="39">
        <v>10</v>
      </c>
      <c r="D38" s="40" t="s">
        <v>73</v>
      </c>
      <c r="E38" s="41" t="s">
        <v>74</v>
      </c>
      <c r="F38" s="42" t="s">
        <v>12</v>
      </c>
      <c r="G38" s="43" t="s">
        <v>10</v>
      </c>
      <c r="H38" s="42">
        <f>IFERROR((VLOOKUP((CONCATENATE(F38," ",G38)),[1]Hoja3!$B$9:$C$14,2,FALSE)),"No evaluado")</f>
        <v>0.3</v>
      </c>
      <c r="I38" s="51">
        <f>IFERROR(H38+(SUM(H39:H41)/COUNT(C39:C41)),"Criterio sin calificar")</f>
        <v>0.99999999999999978</v>
      </c>
      <c r="J38" s="149" t="s">
        <v>284</v>
      </c>
      <c r="K38" s="161"/>
      <c r="L38" s="162"/>
      <c r="M38" s="16"/>
    </row>
    <row r="39" spans="1:13" ht="120" customHeight="1" x14ac:dyDescent="0.2">
      <c r="A39" s="17"/>
      <c r="B39" s="15"/>
      <c r="C39" s="18">
        <v>10.1</v>
      </c>
      <c r="D39" s="19" t="s">
        <v>75</v>
      </c>
      <c r="E39" s="19" t="s">
        <v>76</v>
      </c>
      <c r="F39" s="20" t="s">
        <v>15</v>
      </c>
      <c r="G39" s="20" t="s">
        <v>10</v>
      </c>
      <c r="H39" s="20">
        <f>IFERROR((VLOOKUP((CONCATENATE(F39," ",G39)),[1]Hoja3!$B$9:$C$14,2,FALSE)),"No evaluado")</f>
        <v>0.7</v>
      </c>
      <c r="I39" s="37"/>
      <c r="J39" s="146" t="s">
        <v>285</v>
      </c>
      <c r="K39" s="147"/>
      <c r="L39" s="148"/>
      <c r="M39" s="16"/>
    </row>
    <row r="40" spans="1:13" ht="144.75" customHeight="1" x14ac:dyDescent="0.2">
      <c r="A40" s="17"/>
      <c r="B40" s="15"/>
      <c r="C40" s="18">
        <v>10.199999999999999</v>
      </c>
      <c r="D40" s="19" t="s">
        <v>78</v>
      </c>
      <c r="E40" s="19" t="s">
        <v>333</v>
      </c>
      <c r="F40" s="20" t="s">
        <v>15</v>
      </c>
      <c r="G40" s="20" t="s">
        <v>10</v>
      </c>
      <c r="H40" s="20">
        <f>IFERROR((VLOOKUP((CONCATENATE(F40," ",G40)),[1]Hoja3!$B$9:$C$14,2,FALSE)),"No evaluado")</f>
        <v>0.7</v>
      </c>
      <c r="I40" s="37"/>
      <c r="J40" s="155" t="s">
        <v>335</v>
      </c>
      <c r="K40" s="156"/>
      <c r="L40" s="157"/>
      <c r="M40" s="16"/>
    </row>
    <row r="41" spans="1:13" ht="120" customHeight="1" x14ac:dyDescent="0.2">
      <c r="A41" s="17"/>
      <c r="B41" s="15"/>
      <c r="C41" s="18">
        <v>10.3</v>
      </c>
      <c r="D41" s="21" t="s">
        <v>323</v>
      </c>
      <c r="E41" s="21" t="s">
        <v>79</v>
      </c>
      <c r="F41" s="20" t="s">
        <v>15</v>
      </c>
      <c r="G41" s="20" t="s">
        <v>10</v>
      </c>
      <c r="H41" s="20">
        <f>IFERROR((VLOOKUP((CONCATENATE(F41," ",G41)),[1]Hoja3!$B$9:$C$14,2,FALSE)),"No evaluado")</f>
        <v>0.7</v>
      </c>
      <c r="I41" s="37"/>
      <c r="J41" s="146" t="s">
        <v>77</v>
      </c>
      <c r="K41" s="147"/>
      <c r="L41" s="148"/>
      <c r="M41" s="16"/>
    </row>
    <row r="42" spans="1:13" ht="30" customHeight="1" x14ac:dyDescent="0.2">
      <c r="A42" s="17"/>
      <c r="B42" s="15"/>
      <c r="C42" s="90"/>
      <c r="D42" s="88" t="s">
        <v>80</v>
      </c>
      <c r="E42" s="104"/>
      <c r="F42" s="76"/>
      <c r="G42" s="76"/>
      <c r="H42" s="76"/>
      <c r="I42" s="76"/>
      <c r="J42" s="104"/>
      <c r="K42" s="104"/>
      <c r="L42" s="105"/>
      <c r="M42" s="16"/>
    </row>
    <row r="43" spans="1:13" ht="30" customHeight="1" x14ac:dyDescent="0.2">
      <c r="A43" s="17"/>
      <c r="B43" s="15"/>
      <c r="C43" s="91"/>
      <c r="D43" s="89" t="s">
        <v>260</v>
      </c>
      <c r="E43" s="102"/>
      <c r="F43" s="77"/>
      <c r="G43" s="77"/>
      <c r="H43" s="77"/>
      <c r="I43" s="77"/>
      <c r="J43" s="102"/>
      <c r="K43" s="102"/>
      <c r="L43" s="106"/>
      <c r="M43" s="16"/>
    </row>
    <row r="44" spans="1:13" ht="30" customHeight="1" x14ac:dyDescent="0.2">
      <c r="A44" s="17"/>
      <c r="B44" s="15"/>
      <c r="C44" s="82"/>
      <c r="D44" s="83" t="s">
        <v>261</v>
      </c>
      <c r="E44" s="84"/>
      <c r="F44" s="78"/>
      <c r="G44" s="78"/>
      <c r="H44" s="78"/>
      <c r="I44" s="78"/>
      <c r="J44" s="84"/>
      <c r="K44" s="84"/>
      <c r="L44" s="107"/>
      <c r="M44" s="16"/>
    </row>
    <row r="45" spans="1:13" ht="225" customHeight="1" x14ac:dyDescent="0.2">
      <c r="A45" s="17"/>
      <c r="B45" s="15"/>
      <c r="C45" s="39">
        <v>11</v>
      </c>
      <c r="D45" s="40" t="s">
        <v>81</v>
      </c>
      <c r="E45" s="41" t="s">
        <v>82</v>
      </c>
      <c r="F45" s="42" t="s">
        <v>12</v>
      </c>
      <c r="G45" s="43" t="s">
        <v>10</v>
      </c>
      <c r="H45" s="42">
        <f>IFERROR((VLOOKUP((CONCATENATE(F45," ",G45)),[1]Hoja3!$B$9:$C$14,2,FALSE)),"No evaluado")</f>
        <v>0.3</v>
      </c>
      <c r="I45" s="52">
        <f>IFERROR(H45+(SUM(H46:H47)/COUNT(C46:C47)),"Criterio sin calificar")</f>
        <v>1</v>
      </c>
      <c r="J45" s="163" t="s">
        <v>286</v>
      </c>
      <c r="K45" s="161"/>
      <c r="L45" s="162"/>
      <c r="M45" s="16"/>
    </row>
    <row r="46" spans="1:13" ht="105" customHeight="1" x14ac:dyDescent="0.2">
      <c r="A46" s="17"/>
      <c r="B46" s="15"/>
      <c r="C46" s="18">
        <v>11.1</v>
      </c>
      <c r="D46" s="19" t="s">
        <v>83</v>
      </c>
      <c r="E46" s="19" t="s">
        <v>84</v>
      </c>
      <c r="F46" s="20" t="s">
        <v>15</v>
      </c>
      <c r="G46" s="20" t="s">
        <v>10</v>
      </c>
      <c r="H46" s="20">
        <f>IFERROR((VLOOKUP((CONCATENATE(F46," ",G46)),[1]Hoja3!$B$9:$C$14,2,FALSE)),"No evaluado")</f>
        <v>0.7</v>
      </c>
      <c r="I46" s="38"/>
      <c r="J46" s="146" t="s">
        <v>287</v>
      </c>
      <c r="K46" s="147"/>
      <c r="L46" s="148"/>
      <c r="M46" s="16"/>
    </row>
    <row r="47" spans="1:13" ht="132" customHeight="1" x14ac:dyDescent="0.2">
      <c r="A47" s="17"/>
      <c r="B47" s="15"/>
      <c r="C47" s="18">
        <v>11.2</v>
      </c>
      <c r="D47" s="19" t="s">
        <v>85</v>
      </c>
      <c r="E47" s="19" t="s">
        <v>86</v>
      </c>
      <c r="F47" s="20" t="s">
        <v>15</v>
      </c>
      <c r="G47" s="20" t="s">
        <v>10</v>
      </c>
      <c r="H47" s="20">
        <f>IFERROR((VLOOKUP((CONCATENATE(F47," ",G47)),[1]Hoja3!$B$9:$C$14,2,FALSE)),"No evaluado")</f>
        <v>0.7</v>
      </c>
      <c r="I47" s="38"/>
      <c r="J47" s="146" t="s">
        <v>87</v>
      </c>
      <c r="K47" s="147"/>
      <c r="L47" s="148"/>
      <c r="M47" s="16"/>
    </row>
    <row r="48" spans="1:13" ht="210" customHeight="1" x14ac:dyDescent="0.2">
      <c r="A48" s="17"/>
      <c r="B48" s="15"/>
      <c r="C48" s="39">
        <v>12</v>
      </c>
      <c r="D48" s="40" t="s">
        <v>88</v>
      </c>
      <c r="E48" s="41" t="s">
        <v>89</v>
      </c>
      <c r="F48" s="42" t="s">
        <v>12</v>
      </c>
      <c r="G48" s="43" t="s">
        <v>10</v>
      </c>
      <c r="H48" s="42">
        <f>IFERROR((VLOOKUP((CONCATENATE(F48," ",G48)),[1]Hoja3!$B$9:$C$14,2,FALSE)),"No evaluado")</f>
        <v>0.3</v>
      </c>
      <c r="I48" s="52">
        <f>IFERROR(H48+(SUM(H49:H50)/COUNT(C49:C50)),"Criterio sin calificar")</f>
        <v>1</v>
      </c>
      <c r="J48" s="149" t="s">
        <v>288</v>
      </c>
      <c r="K48" s="150"/>
      <c r="L48" s="151"/>
      <c r="M48" s="16"/>
    </row>
    <row r="49" spans="1:13" ht="105" customHeight="1" x14ac:dyDescent="0.2">
      <c r="A49" s="17"/>
      <c r="B49" s="15"/>
      <c r="C49" s="18">
        <v>12.1</v>
      </c>
      <c r="D49" s="19" t="s">
        <v>90</v>
      </c>
      <c r="E49" s="19" t="s">
        <v>91</v>
      </c>
      <c r="F49" s="20" t="s">
        <v>15</v>
      </c>
      <c r="G49" s="20" t="s">
        <v>10</v>
      </c>
      <c r="H49" s="20">
        <f>IFERROR((VLOOKUP((CONCATENATE(F49," ",G49)),[1]Hoja3!$B$9:$C$14,2,FALSE)),"No evaluado")</f>
        <v>0.7</v>
      </c>
      <c r="I49" s="38"/>
      <c r="J49" s="155" t="s">
        <v>92</v>
      </c>
      <c r="K49" s="156"/>
      <c r="L49" s="157"/>
      <c r="M49" s="16"/>
    </row>
    <row r="50" spans="1:13" ht="90" customHeight="1" x14ac:dyDescent="0.2">
      <c r="A50" s="17"/>
      <c r="B50" s="15"/>
      <c r="C50" s="18">
        <v>12.2</v>
      </c>
      <c r="D50" s="19" t="s">
        <v>93</v>
      </c>
      <c r="E50" s="19" t="s">
        <v>94</v>
      </c>
      <c r="F50" s="20" t="s">
        <v>15</v>
      </c>
      <c r="G50" s="20" t="s">
        <v>10</v>
      </c>
      <c r="H50" s="20">
        <f>IFERROR((VLOOKUP((CONCATENATE(F50," ",G50)),[1]Hoja3!$B$9:$C$14,2,FALSE)),"No evaluado")</f>
        <v>0.7</v>
      </c>
      <c r="I50" s="38"/>
      <c r="J50" s="155" t="s">
        <v>289</v>
      </c>
      <c r="K50" s="156"/>
      <c r="L50" s="157"/>
      <c r="M50" s="16"/>
    </row>
    <row r="51" spans="1:13" ht="105" customHeight="1" x14ac:dyDescent="0.2">
      <c r="A51" s="17"/>
      <c r="B51" s="15"/>
      <c r="C51" s="39">
        <v>13</v>
      </c>
      <c r="D51" s="40" t="s">
        <v>95</v>
      </c>
      <c r="E51" s="41" t="s">
        <v>96</v>
      </c>
      <c r="F51" s="42" t="s">
        <v>12</v>
      </c>
      <c r="G51" s="43" t="s">
        <v>10</v>
      </c>
      <c r="H51" s="42">
        <f>IFERROR((VLOOKUP((CONCATENATE(F51," ",G51)),[1]Hoja3!$B$9:$C$14,2,FALSE)),"No evaluado")</f>
        <v>0.3</v>
      </c>
      <c r="I51" s="52">
        <f>IFERROR(H51+(SUM(H52)/COUNT(C52)),"Criterio sin calificar")</f>
        <v>1</v>
      </c>
      <c r="J51" s="163" t="s">
        <v>97</v>
      </c>
      <c r="K51" s="161"/>
      <c r="L51" s="162"/>
      <c r="M51" s="16"/>
    </row>
    <row r="52" spans="1:13" ht="75" customHeight="1" x14ac:dyDescent="0.2">
      <c r="A52" s="17"/>
      <c r="B52" s="15"/>
      <c r="C52" s="18">
        <v>13.1</v>
      </c>
      <c r="D52" s="19" t="s">
        <v>98</v>
      </c>
      <c r="E52" s="19" t="s">
        <v>99</v>
      </c>
      <c r="F52" s="20" t="s">
        <v>15</v>
      </c>
      <c r="G52" s="20" t="s">
        <v>10</v>
      </c>
      <c r="H52" s="20">
        <f>IFERROR((VLOOKUP((CONCATENATE(F52," ",G52)),[1]Hoja3!$B$9:$C$14,2,FALSE)),"No evaluado")</f>
        <v>0.7</v>
      </c>
      <c r="I52" s="38"/>
      <c r="J52" s="146" t="s">
        <v>100</v>
      </c>
      <c r="K52" s="147"/>
      <c r="L52" s="148"/>
      <c r="M52" s="16"/>
    </row>
    <row r="53" spans="1:13" ht="30" customHeight="1" x14ac:dyDescent="0.2">
      <c r="A53" s="17"/>
      <c r="B53" s="81"/>
      <c r="C53" s="82"/>
      <c r="D53" s="83" t="s">
        <v>262</v>
      </c>
      <c r="E53" s="84"/>
      <c r="F53" s="85"/>
      <c r="G53" s="86"/>
      <c r="H53" s="86"/>
      <c r="I53" s="87"/>
      <c r="J53" s="164"/>
      <c r="K53" s="164"/>
      <c r="L53" s="165"/>
      <c r="M53" s="16"/>
    </row>
    <row r="54" spans="1:13" ht="121.5" customHeight="1" x14ac:dyDescent="0.2">
      <c r="A54" s="17"/>
      <c r="B54" s="15"/>
      <c r="C54" s="39">
        <v>14</v>
      </c>
      <c r="D54" s="40" t="s">
        <v>101</v>
      </c>
      <c r="E54" s="41" t="s">
        <v>102</v>
      </c>
      <c r="F54" s="42" t="s">
        <v>12</v>
      </c>
      <c r="G54" s="43" t="s">
        <v>10</v>
      </c>
      <c r="H54" s="42">
        <f>IFERROR((VLOOKUP((CONCATENATE(F54," ",G54)),[1]Hoja3!$B$9:$C$14,2,FALSE)),"No evaluado")</f>
        <v>0.3</v>
      </c>
      <c r="I54" s="52">
        <f>IFERROR(H54+(SUM(H55)/COUNT(C55)),"Criterio sin calificar")</f>
        <v>1</v>
      </c>
      <c r="J54" s="149" t="s">
        <v>331</v>
      </c>
      <c r="K54" s="150"/>
      <c r="L54" s="151"/>
      <c r="M54" s="16"/>
    </row>
    <row r="55" spans="1:13" ht="90" customHeight="1" x14ac:dyDescent="0.2">
      <c r="A55" s="17"/>
      <c r="B55" s="15"/>
      <c r="C55" s="18">
        <v>14.1</v>
      </c>
      <c r="D55" s="19" t="s">
        <v>103</v>
      </c>
      <c r="E55" s="19" t="s">
        <v>104</v>
      </c>
      <c r="F55" s="20" t="s">
        <v>15</v>
      </c>
      <c r="G55" s="20" t="s">
        <v>10</v>
      </c>
      <c r="H55" s="20">
        <f>IFERROR((VLOOKUP((CONCATENATE(F55," ",G55)),[1]Hoja3!$B$9:$C$14,2,FALSE)),"No evaluado")</f>
        <v>0.7</v>
      </c>
      <c r="I55" s="38"/>
      <c r="J55" s="146" t="s">
        <v>336</v>
      </c>
      <c r="K55" s="147"/>
      <c r="L55" s="148"/>
      <c r="M55" s="16"/>
    </row>
    <row r="56" spans="1:13" ht="120" customHeight="1" x14ac:dyDescent="0.2">
      <c r="A56" s="17"/>
      <c r="B56" s="15"/>
      <c r="C56" s="39">
        <v>15</v>
      </c>
      <c r="D56" s="40" t="s">
        <v>105</v>
      </c>
      <c r="E56" s="41" t="s">
        <v>106</v>
      </c>
      <c r="F56" s="42" t="s">
        <v>12</v>
      </c>
      <c r="G56" s="43" t="s">
        <v>10</v>
      </c>
      <c r="H56" s="42">
        <f>IFERROR((VLOOKUP((CONCATENATE(F56," ",G56)),[1]Hoja3!$B$9:$C$14,2,FALSE)),"No evaluado")</f>
        <v>0.3</v>
      </c>
      <c r="I56" s="52">
        <f>IFERROR(H56+(SUM(H57)/COUNT(C57)),"Criterio sin calificar")</f>
        <v>1</v>
      </c>
      <c r="J56" s="163" t="s">
        <v>107</v>
      </c>
      <c r="K56" s="161"/>
      <c r="L56" s="162"/>
      <c r="M56" s="16"/>
    </row>
    <row r="57" spans="1:13" ht="60" customHeight="1" x14ac:dyDescent="0.2">
      <c r="A57" s="17"/>
      <c r="B57" s="15"/>
      <c r="C57" s="18">
        <v>15.1</v>
      </c>
      <c r="D57" s="19" t="s">
        <v>108</v>
      </c>
      <c r="E57" s="19" t="s">
        <v>109</v>
      </c>
      <c r="F57" s="20" t="s">
        <v>15</v>
      </c>
      <c r="G57" s="20" t="s">
        <v>10</v>
      </c>
      <c r="H57" s="20">
        <f>IFERROR((VLOOKUP((CONCATENATE(F57," ",G57)),[1]Hoja3!$B$9:$C$14,2,FALSE)),"No evaluado")</f>
        <v>0.7</v>
      </c>
      <c r="I57" s="38"/>
      <c r="J57" s="155" t="s">
        <v>110</v>
      </c>
      <c r="K57" s="156"/>
      <c r="L57" s="157"/>
      <c r="M57" s="16"/>
    </row>
    <row r="58" spans="1:13" ht="30" customHeight="1" x14ac:dyDescent="0.2">
      <c r="A58" s="17"/>
      <c r="B58" s="81"/>
      <c r="C58" s="92"/>
      <c r="D58" s="83" t="s">
        <v>263</v>
      </c>
      <c r="E58" s="84"/>
      <c r="F58" s="85"/>
      <c r="G58" s="86"/>
      <c r="H58" s="86"/>
      <c r="I58" s="87"/>
      <c r="J58" s="164"/>
      <c r="K58" s="164"/>
      <c r="L58" s="165"/>
      <c r="M58" s="16"/>
    </row>
    <row r="59" spans="1:13" ht="150" x14ac:dyDescent="0.2">
      <c r="A59" s="17"/>
      <c r="B59" s="15"/>
      <c r="C59" s="39">
        <v>16</v>
      </c>
      <c r="D59" s="40" t="s">
        <v>111</v>
      </c>
      <c r="E59" s="41" t="s">
        <v>112</v>
      </c>
      <c r="F59" s="42" t="s">
        <v>12</v>
      </c>
      <c r="G59" s="43" t="s">
        <v>10</v>
      </c>
      <c r="H59" s="42">
        <f>IFERROR((VLOOKUP((CONCATENATE(F59," ",G59)),[1]Hoja3!$B$9:$C$14,2,FALSE)),"No evaluado")</f>
        <v>0.3</v>
      </c>
      <c r="I59" s="52">
        <f>IFERROR(H59+(SUM(H60:H61)/COUNT(C60:C61)),"Criterio sin calificar")</f>
        <v>1</v>
      </c>
      <c r="J59" s="163" t="s">
        <v>290</v>
      </c>
      <c r="K59" s="161"/>
      <c r="L59" s="162"/>
      <c r="M59" s="16"/>
    </row>
    <row r="60" spans="1:13" ht="132" customHeight="1" x14ac:dyDescent="0.2">
      <c r="A60" s="17"/>
      <c r="B60" s="15"/>
      <c r="C60" s="18">
        <v>16.100000000000001</v>
      </c>
      <c r="D60" s="19" t="s">
        <v>113</v>
      </c>
      <c r="E60" s="19" t="s">
        <v>114</v>
      </c>
      <c r="F60" s="20" t="s">
        <v>15</v>
      </c>
      <c r="G60" s="20" t="s">
        <v>10</v>
      </c>
      <c r="H60" s="20">
        <f>IFERROR((VLOOKUP((CONCATENATE(F60," ",G60)),[1]Hoja3!$B$9:$C$14,2,FALSE)),"No evaluado")</f>
        <v>0.7</v>
      </c>
      <c r="I60" s="38"/>
      <c r="J60" s="146" t="s">
        <v>115</v>
      </c>
      <c r="K60" s="147"/>
      <c r="L60" s="148"/>
      <c r="M60" s="16"/>
    </row>
    <row r="61" spans="1:13" ht="105" customHeight="1" x14ac:dyDescent="0.2">
      <c r="A61" s="17"/>
      <c r="B61" s="15"/>
      <c r="C61" s="18">
        <v>16.2</v>
      </c>
      <c r="D61" s="19" t="s">
        <v>116</v>
      </c>
      <c r="E61" s="19" t="s">
        <v>117</v>
      </c>
      <c r="F61" s="20" t="s">
        <v>15</v>
      </c>
      <c r="G61" s="20" t="s">
        <v>10</v>
      </c>
      <c r="H61" s="20">
        <f>IFERROR((VLOOKUP((CONCATENATE(F61," ",G61)),[1]Hoja3!$B$9:$C$14,2,FALSE)),"No evaluado")</f>
        <v>0.7</v>
      </c>
      <c r="I61" s="38"/>
      <c r="J61" s="146" t="s">
        <v>291</v>
      </c>
      <c r="K61" s="147"/>
      <c r="L61" s="148"/>
      <c r="M61" s="16"/>
    </row>
    <row r="62" spans="1:13" ht="105" customHeight="1" x14ac:dyDescent="0.2">
      <c r="A62" s="17"/>
      <c r="B62" s="15"/>
      <c r="C62" s="39">
        <v>17</v>
      </c>
      <c r="D62" s="53" t="s">
        <v>118</v>
      </c>
      <c r="E62" s="50" t="s">
        <v>119</v>
      </c>
      <c r="F62" s="42" t="s">
        <v>12</v>
      </c>
      <c r="G62" s="43" t="s">
        <v>10</v>
      </c>
      <c r="H62" s="42">
        <f>IFERROR((VLOOKUP((CONCATENATE(F62," ",G62)),[1]Hoja3!$B$9:$C$14,2,FALSE)),"No evaluado")</f>
        <v>0.3</v>
      </c>
      <c r="I62" s="52">
        <f>IFERROR(H62+(SUM(H63:H64)/COUNT(C63:C64)),"Criterio sin calificar")</f>
        <v>1</v>
      </c>
      <c r="J62" s="163" t="s">
        <v>292</v>
      </c>
      <c r="K62" s="161"/>
      <c r="L62" s="162"/>
      <c r="M62" s="16"/>
    </row>
    <row r="63" spans="1:13" ht="150" customHeight="1" x14ac:dyDescent="0.2">
      <c r="A63" s="17"/>
      <c r="B63" s="15"/>
      <c r="C63" s="18">
        <v>17.100000000000001</v>
      </c>
      <c r="D63" s="19" t="s">
        <v>120</v>
      </c>
      <c r="E63" s="19" t="s">
        <v>121</v>
      </c>
      <c r="F63" s="20" t="s">
        <v>15</v>
      </c>
      <c r="G63" s="20" t="s">
        <v>10</v>
      </c>
      <c r="H63" s="20">
        <f>IFERROR((VLOOKUP((CONCATENATE(F63," ",G63)),[1]Hoja3!$B$9:$C$14,2,FALSE)),"No evaluado")</f>
        <v>0.7</v>
      </c>
      <c r="I63" s="38"/>
      <c r="J63" s="146" t="s">
        <v>293</v>
      </c>
      <c r="K63" s="147"/>
      <c r="L63" s="148"/>
      <c r="M63" s="16"/>
    </row>
    <row r="64" spans="1:13" ht="120" customHeight="1" x14ac:dyDescent="0.2">
      <c r="A64" s="17"/>
      <c r="B64" s="15"/>
      <c r="C64" s="18">
        <v>17.2</v>
      </c>
      <c r="D64" s="19" t="s">
        <v>122</v>
      </c>
      <c r="E64" s="19" t="s">
        <v>123</v>
      </c>
      <c r="F64" s="20" t="s">
        <v>15</v>
      </c>
      <c r="G64" s="20" t="s">
        <v>10</v>
      </c>
      <c r="H64" s="20">
        <f>IFERROR((VLOOKUP((CONCATENATE(F64," ",G64)),[1]Hoja3!$B$9:$C$14,2,FALSE)),"No evaluado")</f>
        <v>0.7</v>
      </c>
      <c r="I64" s="38"/>
      <c r="J64" s="155" t="s">
        <v>342</v>
      </c>
      <c r="K64" s="147"/>
      <c r="L64" s="148"/>
      <c r="M64" s="16"/>
    </row>
    <row r="65" spans="1:13" ht="90" customHeight="1" x14ac:dyDescent="0.2">
      <c r="A65" s="17"/>
      <c r="B65" s="15"/>
      <c r="C65" s="54">
        <v>18</v>
      </c>
      <c r="D65" s="41" t="s">
        <v>294</v>
      </c>
      <c r="E65" s="41" t="s">
        <v>124</v>
      </c>
      <c r="F65" s="43" t="s">
        <v>12</v>
      </c>
      <c r="G65" s="43" t="s">
        <v>10</v>
      </c>
      <c r="H65" s="43">
        <f>IFERROR((VLOOKUP((CONCATENATE(F65," ",G65)),[1]Hoja3!$B$9:$C$14,2,FALSE)),"No evaluado")</f>
        <v>0.3</v>
      </c>
      <c r="I65" s="52">
        <f>IFERROR(H65+(SUM(H66:H67)/COUNT(C66:C67)),"Criterio sin calificar")</f>
        <v>1</v>
      </c>
      <c r="J65" s="163" t="s">
        <v>295</v>
      </c>
      <c r="K65" s="161"/>
      <c r="L65" s="162"/>
      <c r="M65" s="16"/>
    </row>
    <row r="66" spans="1:13" ht="82.5" customHeight="1" x14ac:dyDescent="0.2">
      <c r="A66" s="17"/>
      <c r="B66" s="15"/>
      <c r="C66" s="18">
        <v>18.100000000000001</v>
      </c>
      <c r="D66" s="19" t="s">
        <v>125</v>
      </c>
      <c r="E66" s="19" t="s">
        <v>126</v>
      </c>
      <c r="F66" s="20" t="s">
        <v>15</v>
      </c>
      <c r="G66" s="20" t="s">
        <v>10</v>
      </c>
      <c r="H66" s="20">
        <f>IFERROR((VLOOKUP((CONCATENATE(F66," ",G66)),[1]Hoja3!$B$9:$C$14,2,FALSE)),"No evaluado")</f>
        <v>0.7</v>
      </c>
      <c r="I66" s="38"/>
      <c r="J66" s="146" t="s">
        <v>343</v>
      </c>
      <c r="K66" s="147"/>
      <c r="L66" s="148"/>
      <c r="M66" s="16"/>
    </row>
    <row r="67" spans="1:13" ht="120" customHeight="1" x14ac:dyDescent="0.2">
      <c r="A67" s="17"/>
      <c r="B67" s="15"/>
      <c r="C67" s="18">
        <v>18.2</v>
      </c>
      <c r="D67" s="21" t="s">
        <v>127</v>
      </c>
      <c r="E67" s="19" t="s">
        <v>324</v>
      </c>
      <c r="F67" s="20" t="s">
        <v>15</v>
      </c>
      <c r="G67" s="20" t="s">
        <v>10</v>
      </c>
      <c r="H67" s="20">
        <f>IFERROR((VLOOKUP((CONCATENATE(F67," ",G67)),[1]Hoja3!$B$9:$C$14,2,FALSE)),"No evaluado")</f>
        <v>0.7</v>
      </c>
      <c r="I67" s="38"/>
      <c r="J67" s="146" t="s">
        <v>296</v>
      </c>
      <c r="K67" s="147"/>
      <c r="L67" s="148"/>
      <c r="M67" s="16"/>
    </row>
    <row r="68" spans="1:13" ht="90" x14ac:dyDescent="0.2">
      <c r="A68" s="17"/>
      <c r="B68" s="15"/>
      <c r="C68" s="39">
        <v>19</v>
      </c>
      <c r="D68" s="40" t="s">
        <v>128</v>
      </c>
      <c r="E68" s="41" t="s">
        <v>124</v>
      </c>
      <c r="F68" s="42" t="s">
        <v>12</v>
      </c>
      <c r="G68" s="43" t="s">
        <v>10</v>
      </c>
      <c r="H68" s="42">
        <f>IFERROR((VLOOKUP((CONCATENATE(F68," ",G68)),[1]Hoja3!$B$9:$C$14,2,FALSE)),"No evaluado")</f>
        <v>0.3</v>
      </c>
      <c r="I68" s="52">
        <f>IFERROR(H68+(SUM(H69:H70)/COUNT(C69:C70)),"Criterio sin calificar")</f>
        <v>1</v>
      </c>
      <c r="J68" s="163" t="s">
        <v>129</v>
      </c>
      <c r="K68" s="161"/>
      <c r="L68" s="162"/>
      <c r="M68" s="16"/>
    </row>
    <row r="69" spans="1:13" ht="99.75" customHeight="1" x14ac:dyDescent="0.2">
      <c r="A69" s="17"/>
      <c r="B69" s="15"/>
      <c r="C69" s="18">
        <v>19.100000000000001</v>
      </c>
      <c r="D69" s="19" t="s">
        <v>130</v>
      </c>
      <c r="E69" s="19" t="s">
        <v>131</v>
      </c>
      <c r="F69" s="20" t="s">
        <v>15</v>
      </c>
      <c r="G69" s="20" t="s">
        <v>10</v>
      </c>
      <c r="H69" s="20">
        <f>IFERROR((VLOOKUP((CONCATENATE(F69," ",G69)),[1]Hoja3!$B$9:$C$14,2,FALSE)),"No evaluado")</f>
        <v>0.7</v>
      </c>
      <c r="I69" s="38"/>
      <c r="J69" s="146" t="s">
        <v>332</v>
      </c>
      <c r="K69" s="147"/>
      <c r="L69" s="148"/>
      <c r="M69" s="16"/>
    </row>
    <row r="70" spans="1:13" ht="97.5" customHeight="1" x14ac:dyDescent="0.2">
      <c r="A70" s="17"/>
      <c r="B70" s="15"/>
      <c r="C70" s="18">
        <v>19.2</v>
      </c>
      <c r="D70" s="19" t="s">
        <v>132</v>
      </c>
      <c r="E70" s="19" t="s">
        <v>133</v>
      </c>
      <c r="F70" s="20" t="s">
        <v>15</v>
      </c>
      <c r="G70" s="20" t="s">
        <v>10</v>
      </c>
      <c r="H70" s="20">
        <f>IFERROR((VLOOKUP((CONCATENATE(F70," ",G70)),[1]Hoja3!$B$9:$C$14,2,FALSE)),"No evaluado")</f>
        <v>0.7</v>
      </c>
      <c r="I70" s="38"/>
      <c r="J70" s="146" t="s">
        <v>332</v>
      </c>
      <c r="K70" s="147"/>
      <c r="L70" s="148"/>
      <c r="M70" s="16"/>
    </row>
    <row r="71" spans="1:13" ht="105" customHeight="1" x14ac:dyDescent="0.2">
      <c r="A71" s="17"/>
      <c r="B71" s="15"/>
      <c r="C71" s="39">
        <v>20</v>
      </c>
      <c r="D71" s="40" t="s">
        <v>134</v>
      </c>
      <c r="E71" s="41" t="s">
        <v>135</v>
      </c>
      <c r="F71" s="42" t="s">
        <v>12</v>
      </c>
      <c r="G71" s="43" t="s">
        <v>10</v>
      </c>
      <c r="H71" s="42">
        <f>IFERROR((VLOOKUP((CONCATENATE(F71," ",G71)),[1]Hoja3!$B$9:$C$14,2,FALSE)),"No evaluado")</f>
        <v>0.3</v>
      </c>
      <c r="I71" s="52">
        <f>IFERROR(H71+(SUM(H72:H73)/COUNT(C72:C73)),"Criterio sin calificar")</f>
        <v>1</v>
      </c>
      <c r="J71" s="149" t="s">
        <v>297</v>
      </c>
      <c r="K71" s="150"/>
      <c r="L71" s="151"/>
      <c r="M71" s="16"/>
    </row>
    <row r="72" spans="1:13" ht="45" customHeight="1" x14ac:dyDescent="0.2">
      <c r="A72" s="17"/>
      <c r="B72" s="15"/>
      <c r="C72" s="18">
        <v>20.100000000000001</v>
      </c>
      <c r="D72" s="19" t="s">
        <v>136</v>
      </c>
      <c r="E72" s="19" t="s">
        <v>137</v>
      </c>
      <c r="F72" s="20" t="s">
        <v>15</v>
      </c>
      <c r="G72" s="20" t="s">
        <v>10</v>
      </c>
      <c r="H72" s="20">
        <f>IFERROR((VLOOKUP((CONCATENATE(F72," ",G72)),[1]Hoja3!$B$9:$C$14,2,FALSE)),"No evaluado")</f>
        <v>0.7</v>
      </c>
      <c r="I72" s="38"/>
      <c r="J72" s="155" t="s">
        <v>137</v>
      </c>
      <c r="K72" s="156"/>
      <c r="L72" s="157"/>
      <c r="M72" s="16"/>
    </row>
    <row r="73" spans="1:13" ht="75" customHeight="1" x14ac:dyDescent="0.2">
      <c r="A73" s="17"/>
      <c r="B73" s="15"/>
      <c r="C73" s="18">
        <v>20.2</v>
      </c>
      <c r="D73" s="19" t="s">
        <v>138</v>
      </c>
      <c r="E73" s="19" t="s">
        <v>139</v>
      </c>
      <c r="F73" s="20" t="s">
        <v>15</v>
      </c>
      <c r="G73" s="20" t="s">
        <v>10</v>
      </c>
      <c r="H73" s="20">
        <f>IFERROR((VLOOKUP((CONCATENATE(F73," ",G73)),[1]Hoja3!$B$9:$C$14,2,FALSE)),"No evaluado")</f>
        <v>0.7</v>
      </c>
      <c r="I73" s="38"/>
      <c r="J73" s="155" t="s">
        <v>140</v>
      </c>
      <c r="K73" s="156"/>
      <c r="L73" s="157"/>
      <c r="M73" s="16"/>
    </row>
    <row r="74" spans="1:13" ht="30" customHeight="1" x14ac:dyDescent="0.2">
      <c r="A74" s="17"/>
      <c r="B74" s="81"/>
      <c r="C74" s="92"/>
      <c r="D74" s="83" t="s">
        <v>264</v>
      </c>
      <c r="E74" s="84"/>
      <c r="F74" s="85"/>
      <c r="G74" s="86"/>
      <c r="H74" s="86"/>
      <c r="I74" s="87"/>
      <c r="J74" s="164"/>
      <c r="K74" s="164"/>
      <c r="L74" s="165"/>
      <c r="M74" s="16"/>
    </row>
    <row r="75" spans="1:13" ht="60" customHeight="1" x14ac:dyDescent="0.2">
      <c r="A75" s="17"/>
      <c r="B75" s="15"/>
      <c r="C75" s="39">
        <v>21</v>
      </c>
      <c r="D75" s="40" t="s">
        <v>141</v>
      </c>
      <c r="E75" s="41" t="s">
        <v>142</v>
      </c>
      <c r="F75" s="42" t="s">
        <v>12</v>
      </c>
      <c r="G75" s="43" t="s">
        <v>10</v>
      </c>
      <c r="H75" s="42">
        <f>IFERROR((VLOOKUP((CONCATENATE(F75," ",G75)),[1]Hoja3!$B$9:$C$14,2,FALSE)),"No evaluado")</f>
        <v>0.3</v>
      </c>
      <c r="I75" s="52">
        <f>IFERROR(H75+(SUM(H76:H77)/COUNT(C76:C77)),"Criterio sin calificar")</f>
        <v>1</v>
      </c>
      <c r="J75" s="163" t="s">
        <v>143</v>
      </c>
      <c r="K75" s="161"/>
      <c r="L75" s="162"/>
      <c r="M75" s="16"/>
    </row>
    <row r="76" spans="1:13" ht="120" customHeight="1" x14ac:dyDescent="0.2">
      <c r="A76" s="17"/>
      <c r="B76" s="15"/>
      <c r="C76" s="18">
        <v>21.1</v>
      </c>
      <c r="D76" s="19" t="s">
        <v>144</v>
      </c>
      <c r="E76" s="19" t="s">
        <v>145</v>
      </c>
      <c r="F76" s="20" t="s">
        <v>15</v>
      </c>
      <c r="G76" s="20" t="s">
        <v>10</v>
      </c>
      <c r="H76" s="20">
        <f>IFERROR((VLOOKUP((CONCATENATE(F76," ",G76)),[1]Hoja3!$B$9:$C$14,2,FALSE)),"No evaluado")</f>
        <v>0.7</v>
      </c>
      <c r="I76" s="38"/>
      <c r="J76" s="146" t="s">
        <v>146</v>
      </c>
      <c r="K76" s="147"/>
      <c r="L76" s="148"/>
      <c r="M76" s="16"/>
    </row>
    <row r="77" spans="1:13" ht="60" customHeight="1" x14ac:dyDescent="0.2">
      <c r="A77" s="17"/>
      <c r="B77" s="15"/>
      <c r="C77" s="18">
        <v>21.2</v>
      </c>
      <c r="D77" s="19" t="s">
        <v>147</v>
      </c>
      <c r="E77" s="19" t="s">
        <v>148</v>
      </c>
      <c r="F77" s="20" t="s">
        <v>15</v>
      </c>
      <c r="G77" s="20" t="s">
        <v>10</v>
      </c>
      <c r="H77" s="20">
        <f>IFERROR((VLOOKUP((CONCATENATE(F77," ",G77)),[1]Hoja3!$B$9:$C$14,2,FALSE)),"No evaluado")</f>
        <v>0.7</v>
      </c>
      <c r="I77" s="38"/>
      <c r="J77" s="146" t="s">
        <v>149</v>
      </c>
      <c r="K77" s="147"/>
      <c r="L77" s="148"/>
      <c r="M77" s="16"/>
    </row>
    <row r="78" spans="1:13" ht="30" customHeight="1" x14ac:dyDescent="0.2">
      <c r="A78" s="17"/>
      <c r="B78" s="81"/>
      <c r="C78" s="92"/>
      <c r="D78" s="83" t="s">
        <v>265</v>
      </c>
      <c r="E78" s="84"/>
      <c r="F78" s="85"/>
      <c r="G78" s="86"/>
      <c r="H78" s="86"/>
      <c r="I78" s="87"/>
      <c r="J78" s="164"/>
      <c r="K78" s="164"/>
      <c r="L78" s="165"/>
      <c r="M78" s="16"/>
    </row>
    <row r="79" spans="1:13" ht="171" customHeight="1" x14ac:dyDescent="0.2">
      <c r="A79" s="17"/>
      <c r="B79" s="15"/>
      <c r="C79" s="39">
        <v>22</v>
      </c>
      <c r="D79" s="40" t="s">
        <v>150</v>
      </c>
      <c r="E79" s="41" t="s">
        <v>151</v>
      </c>
      <c r="F79" s="42" t="s">
        <v>12</v>
      </c>
      <c r="G79" s="43" t="s">
        <v>10</v>
      </c>
      <c r="H79" s="42">
        <f>IFERROR((VLOOKUP((CONCATENATE(F79," ",G79)),[1]Hoja3!$B$9:$C$14,2,FALSE)),"No evaluado")</f>
        <v>0.3</v>
      </c>
      <c r="I79" s="52">
        <f>IFERROR(H79+(SUM(H80:H82)/COUNT(C80:C82)),"Criterio sin calificar")</f>
        <v>0.99999999999999978</v>
      </c>
      <c r="J79" s="149" t="s">
        <v>337</v>
      </c>
      <c r="K79" s="161"/>
      <c r="L79" s="162"/>
      <c r="M79" s="16"/>
    </row>
    <row r="80" spans="1:13" ht="60" customHeight="1" x14ac:dyDescent="0.2">
      <c r="A80" s="17"/>
      <c r="B80" s="15"/>
      <c r="C80" s="18">
        <v>22.1</v>
      </c>
      <c r="D80" s="19" t="s">
        <v>152</v>
      </c>
      <c r="E80" s="19" t="s">
        <v>153</v>
      </c>
      <c r="F80" s="20" t="s">
        <v>15</v>
      </c>
      <c r="G80" s="20" t="s">
        <v>10</v>
      </c>
      <c r="H80" s="20">
        <f>IFERROR((VLOOKUP((CONCATENATE(F80," ",G80)),[1]Hoja3!$B$9:$C$14,2,FALSE)),"No evaluado")</f>
        <v>0.7</v>
      </c>
      <c r="I80" s="38"/>
      <c r="J80" s="155" t="s">
        <v>153</v>
      </c>
      <c r="K80" s="156"/>
      <c r="L80" s="157"/>
      <c r="M80" s="16"/>
    </row>
    <row r="81" spans="1:13" ht="405" customHeight="1" x14ac:dyDescent="0.2">
      <c r="A81" s="17"/>
      <c r="B81" s="15"/>
      <c r="C81" s="18">
        <v>22.2</v>
      </c>
      <c r="D81" s="19" t="s">
        <v>154</v>
      </c>
      <c r="E81" s="19" t="s">
        <v>155</v>
      </c>
      <c r="F81" s="20" t="s">
        <v>15</v>
      </c>
      <c r="G81" s="20" t="s">
        <v>10</v>
      </c>
      <c r="H81" s="20">
        <f>IFERROR((VLOOKUP((CONCATENATE(F81," ",G81)),[1]Hoja3!$B$9:$C$14,2,FALSE)),"No evaluado")</f>
        <v>0.7</v>
      </c>
      <c r="I81" s="38"/>
      <c r="J81" s="146" t="s">
        <v>338</v>
      </c>
      <c r="K81" s="147"/>
      <c r="L81" s="148"/>
      <c r="M81" s="16"/>
    </row>
    <row r="82" spans="1:13" ht="210" customHeight="1" x14ac:dyDescent="0.2">
      <c r="A82" s="17"/>
      <c r="B82" s="15"/>
      <c r="C82" s="18">
        <v>22.3</v>
      </c>
      <c r="D82" s="19" t="s">
        <v>156</v>
      </c>
      <c r="E82" s="19" t="s">
        <v>157</v>
      </c>
      <c r="F82" s="20" t="s">
        <v>15</v>
      </c>
      <c r="G82" s="20" t="s">
        <v>10</v>
      </c>
      <c r="H82" s="20">
        <f>IFERROR((VLOOKUP((CONCATENATE(F82," ",G82)),[1]Hoja3!$B$9:$C$14,2,FALSE)),"No evaluado")</f>
        <v>0.7</v>
      </c>
      <c r="I82" s="38"/>
      <c r="J82" s="146" t="s">
        <v>298</v>
      </c>
      <c r="K82" s="147"/>
      <c r="L82" s="148"/>
      <c r="M82" s="16"/>
    </row>
    <row r="83" spans="1:13" ht="60" customHeight="1" x14ac:dyDescent="0.2">
      <c r="A83" s="17"/>
      <c r="B83" s="15"/>
      <c r="C83" s="39">
        <v>23</v>
      </c>
      <c r="D83" s="40" t="s">
        <v>158</v>
      </c>
      <c r="E83" s="41" t="s">
        <v>159</v>
      </c>
      <c r="F83" s="42" t="s">
        <v>12</v>
      </c>
      <c r="G83" s="43" t="s">
        <v>10</v>
      </c>
      <c r="H83" s="42">
        <f>IFERROR((VLOOKUP((CONCATENATE(F83," ",G83)),[1]Hoja3!$B$9:$C$14,2,FALSE)),"No evaluado")</f>
        <v>0.3</v>
      </c>
      <c r="I83" s="52">
        <f>IFERROR(H83+(SUM(H84:H88)/COUNT(C84:C88)),"Criterio sin calificar")</f>
        <v>1</v>
      </c>
      <c r="J83" s="163" t="s">
        <v>299</v>
      </c>
      <c r="K83" s="161"/>
      <c r="L83" s="162"/>
      <c r="M83" s="16"/>
    </row>
    <row r="84" spans="1:13" ht="60" customHeight="1" x14ac:dyDescent="0.2">
      <c r="A84" s="17"/>
      <c r="B84" s="15"/>
      <c r="C84" s="18">
        <v>23.1</v>
      </c>
      <c r="D84" s="19" t="s">
        <v>160</v>
      </c>
      <c r="E84" s="19" t="s">
        <v>161</v>
      </c>
      <c r="F84" s="20" t="s">
        <v>15</v>
      </c>
      <c r="G84" s="20" t="s">
        <v>10</v>
      </c>
      <c r="H84" s="20">
        <f>IFERROR((VLOOKUP((CONCATENATE(F84," ",G84)),[1]Hoja3!$B$9:$C$14,2,FALSE)),"No evaluado")</f>
        <v>0.7</v>
      </c>
      <c r="I84" s="38"/>
      <c r="J84" s="146" t="s">
        <v>162</v>
      </c>
      <c r="K84" s="147"/>
      <c r="L84" s="148"/>
      <c r="M84" s="16"/>
    </row>
    <row r="85" spans="1:13" ht="60" customHeight="1" x14ac:dyDescent="0.2">
      <c r="A85" s="17"/>
      <c r="B85" s="15"/>
      <c r="C85" s="18">
        <v>23.2</v>
      </c>
      <c r="D85" s="19" t="s">
        <v>163</v>
      </c>
      <c r="E85" s="19" t="s">
        <v>164</v>
      </c>
      <c r="F85" s="20" t="s">
        <v>15</v>
      </c>
      <c r="G85" s="20" t="s">
        <v>10</v>
      </c>
      <c r="H85" s="20">
        <f>IFERROR((VLOOKUP((CONCATENATE(F85," ",G85)),[1]Hoja3!$B$9:$C$14,2,FALSE)),"No evaluado")</f>
        <v>0.7</v>
      </c>
      <c r="I85" s="38"/>
      <c r="J85" s="146" t="s">
        <v>300</v>
      </c>
      <c r="K85" s="147"/>
      <c r="L85" s="148"/>
      <c r="M85" s="16"/>
    </row>
    <row r="86" spans="1:13" ht="105" customHeight="1" x14ac:dyDescent="0.2">
      <c r="A86" s="17"/>
      <c r="B86" s="15"/>
      <c r="C86" s="18">
        <v>23.3</v>
      </c>
      <c r="D86" s="19" t="s">
        <v>165</v>
      </c>
      <c r="E86" s="19" t="s">
        <v>166</v>
      </c>
      <c r="F86" s="20" t="s">
        <v>15</v>
      </c>
      <c r="G86" s="20" t="s">
        <v>10</v>
      </c>
      <c r="H86" s="20">
        <f>IFERROR((VLOOKUP((CONCATENATE(F86," ",G86)),[1]Hoja3!$B$9:$C$14,2,FALSE)),"No evaluado")</f>
        <v>0.7</v>
      </c>
      <c r="I86" s="38"/>
      <c r="J86" s="146" t="s">
        <v>167</v>
      </c>
      <c r="K86" s="147"/>
      <c r="L86" s="148"/>
      <c r="M86" s="16"/>
    </row>
    <row r="87" spans="1:13" ht="75" customHeight="1" x14ac:dyDescent="0.2">
      <c r="A87" s="17"/>
      <c r="B87" s="15"/>
      <c r="C87" s="18">
        <v>23.4</v>
      </c>
      <c r="D87" s="19" t="s">
        <v>168</v>
      </c>
      <c r="E87" s="19" t="s">
        <v>169</v>
      </c>
      <c r="F87" s="20" t="s">
        <v>15</v>
      </c>
      <c r="G87" s="20" t="s">
        <v>10</v>
      </c>
      <c r="H87" s="20">
        <f>IFERROR((VLOOKUP((CONCATENATE(F87," ",G87)),[1]Hoja3!$B$9:$C$14,2,FALSE)),"No evaluado")</f>
        <v>0.7</v>
      </c>
      <c r="I87" s="38"/>
      <c r="J87" s="146" t="s">
        <v>301</v>
      </c>
      <c r="K87" s="147"/>
      <c r="L87" s="148"/>
      <c r="M87" s="16"/>
    </row>
    <row r="88" spans="1:13" ht="105" customHeight="1" x14ac:dyDescent="0.2">
      <c r="A88" s="17"/>
      <c r="B88" s="15"/>
      <c r="C88" s="18">
        <v>23.5</v>
      </c>
      <c r="D88" s="19" t="s">
        <v>170</v>
      </c>
      <c r="E88" s="19" t="s">
        <v>171</v>
      </c>
      <c r="F88" s="20" t="s">
        <v>15</v>
      </c>
      <c r="G88" s="20" t="s">
        <v>10</v>
      </c>
      <c r="H88" s="20">
        <f>IFERROR((VLOOKUP((CONCATENATE(F88," ",G88)),[1]Hoja3!$B$9:$C$14,2,FALSE)),"No evaluado")</f>
        <v>0.7</v>
      </c>
      <c r="I88" s="38"/>
      <c r="J88" s="146" t="s">
        <v>172</v>
      </c>
      <c r="K88" s="147"/>
      <c r="L88" s="148"/>
      <c r="M88" s="16"/>
    </row>
    <row r="89" spans="1:13" ht="30" customHeight="1" x14ac:dyDescent="0.2">
      <c r="A89" s="17"/>
      <c r="B89" s="94"/>
      <c r="C89" s="91"/>
      <c r="D89" s="97" t="s">
        <v>266</v>
      </c>
      <c r="E89" s="95"/>
      <c r="F89" s="99"/>
      <c r="G89" s="98"/>
      <c r="H89" s="98"/>
      <c r="I89" s="100"/>
      <c r="J89" s="166"/>
      <c r="K89" s="166"/>
      <c r="L89" s="167"/>
      <c r="M89" s="16"/>
    </row>
    <row r="90" spans="1:13" ht="30" customHeight="1" x14ac:dyDescent="0.2">
      <c r="A90" s="17"/>
      <c r="B90" s="81"/>
      <c r="C90" s="82"/>
      <c r="D90" s="83" t="s">
        <v>173</v>
      </c>
      <c r="E90" s="84"/>
      <c r="F90" s="85"/>
      <c r="G90" s="86"/>
      <c r="H90" s="86"/>
      <c r="I90" s="101"/>
      <c r="J90" s="164"/>
      <c r="K90" s="164"/>
      <c r="L90" s="165"/>
      <c r="M90" s="16"/>
    </row>
    <row r="91" spans="1:13" ht="135" customHeight="1" x14ac:dyDescent="0.2">
      <c r="A91" s="17"/>
      <c r="B91" s="15"/>
      <c r="C91" s="39">
        <v>24</v>
      </c>
      <c r="D91" s="40" t="s">
        <v>174</v>
      </c>
      <c r="E91" s="41" t="s">
        <v>175</v>
      </c>
      <c r="F91" s="42" t="s">
        <v>12</v>
      </c>
      <c r="G91" s="43" t="s">
        <v>10</v>
      </c>
      <c r="H91" s="42">
        <f>IFERROR((VLOOKUP((CONCATENATE(F91," ",G91)),[1]Hoja3!$B$9:$C$14,2,FALSE)),"No evaluado")</f>
        <v>0.3</v>
      </c>
      <c r="I91" s="36">
        <f>IFERROR(H91+(SUM(H92:H95)/COUNT(C92:C95)),"Criterio sin calificar")</f>
        <v>1</v>
      </c>
      <c r="J91" s="163" t="s">
        <v>176</v>
      </c>
      <c r="K91" s="161"/>
      <c r="L91" s="162"/>
      <c r="M91" s="16"/>
    </row>
    <row r="92" spans="1:13" ht="150" customHeight="1" x14ac:dyDescent="0.2">
      <c r="A92" s="17"/>
      <c r="B92" s="15"/>
      <c r="C92" s="18">
        <v>24.1</v>
      </c>
      <c r="D92" s="19" t="s">
        <v>177</v>
      </c>
      <c r="E92" s="19" t="s">
        <v>178</v>
      </c>
      <c r="F92" s="20" t="s">
        <v>15</v>
      </c>
      <c r="G92" s="20" t="s">
        <v>10</v>
      </c>
      <c r="H92" s="20">
        <f>IFERROR((VLOOKUP((CONCATENATE(F92," ",G92)),[1]Hoja3!$B$9:$C$14,2,FALSE)),"No evaluado")</f>
        <v>0.7</v>
      </c>
      <c r="I92" s="37"/>
      <c r="J92" s="146" t="s">
        <v>302</v>
      </c>
      <c r="K92" s="147"/>
      <c r="L92" s="148"/>
      <c r="M92" s="16"/>
    </row>
    <row r="93" spans="1:13" ht="45" customHeight="1" x14ac:dyDescent="0.2">
      <c r="A93" s="17"/>
      <c r="B93" s="15"/>
      <c r="C93" s="18">
        <v>24.2</v>
      </c>
      <c r="D93" s="19" t="s">
        <v>179</v>
      </c>
      <c r="E93" s="19" t="s">
        <v>180</v>
      </c>
      <c r="F93" s="20" t="s">
        <v>15</v>
      </c>
      <c r="G93" s="20" t="s">
        <v>10</v>
      </c>
      <c r="H93" s="20">
        <f>IFERROR((VLOOKUP((CONCATENATE(F93," ",G93)),[1]Hoja3!$B$9:$C$14,2,FALSE)),"No evaluado")</f>
        <v>0.7</v>
      </c>
      <c r="I93" s="37"/>
      <c r="J93" s="155" t="s">
        <v>181</v>
      </c>
      <c r="K93" s="156"/>
      <c r="L93" s="157"/>
      <c r="M93" s="16"/>
    </row>
    <row r="94" spans="1:13" ht="135" customHeight="1" x14ac:dyDescent="0.2">
      <c r="A94" s="17"/>
      <c r="B94" s="15"/>
      <c r="C94" s="18">
        <v>24.3</v>
      </c>
      <c r="D94" s="19" t="s">
        <v>182</v>
      </c>
      <c r="E94" s="19" t="s">
        <v>183</v>
      </c>
      <c r="F94" s="20" t="s">
        <v>15</v>
      </c>
      <c r="G94" s="20" t="s">
        <v>10</v>
      </c>
      <c r="H94" s="20">
        <f>IFERROR((VLOOKUP((CONCATENATE(F94," ",G94)),[1]Hoja3!$B$9:$C$14,2,FALSE)),"No evaluado")</f>
        <v>0.7</v>
      </c>
      <c r="I94" s="37"/>
      <c r="J94" s="146" t="s">
        <v>303</v>
      </c>
      <c r="K94" s="147"/>
      <c r="L94" s="148"/>
      <c r="M94" s="16"/>
    </row>
    <row r="95" spans="1:13" ht="105" customHeight="1" x14ac:dyDescent="0.2">
      <c r="A95" s="17"/>
      <c r="B95" s="15"/>
      <c r="C95" s="18">
        <v>24.4</v>
      </c>
      <c r="D95" s="19" t="s">
        <v>184</v>
      </c>
      <c r="E95" s="19" t="s">
        <v>185</v>
      </c>
      <c r="F95" s="20" t="s">
        <v>15</v>
      </c>
      <c r="G95" s="20" t="s">
        <v>10</v>
      </c>
      <c r="H95" s="20">
        <f>IFERROR((VLOOKUP((CONCATENATE(F95," ",G95)),[1]Hoja3!$B$9:$C$14,2,FALSE)),"No evaluado")</f>
        <v>0.7</v>
      </c>
      <c r="I95" s="37"/>
      <c r="J95" s="155" t="s">
        <v>304</v>
      </c>
      <c r="K95" s="147"/>
      <c r="L95" s="148"/>
      <c r="M95" s="16"/>
    </row>
    <row r="96" spans="1:13" ht="95.45" customHeight="1" x14ac:dyDescent="0.2">
      <c r="A96" s="17"/>
      <c r="B96" s="15"/>
      <c r="C96" s="39">
        <v>25</v>
      </c>
      <c r="D96" s="40" t="s">
        <v>186</v>
      </c>
      <c r="E96" s="41" t="s">
        <v>187</v>
      </c>
      <c r="F96" s="42" t="s">
        <v>12</v>
      </c>
      <c r="G96" s="43" t="s">
        <v>10</v>
      </c>
      <c r="H96" s="42">
        <f>IFERROR((VLOOKUP((CONCATENATE(F96," ",G96)),[1]Hoja3!$B$9:$C$14,2,FALSE)),"No evaluado")</f>
        <v>0.3</v>
      </c>
      <c r="I96" s="36">
        <f>IFERROR(H96+(SUM(H97)/COUNT(C97)),"Criterio sin calificar")</f>
        <v>1</v>
      </c>
      <c r="J96" s="163" t="s">
        <v>188</v>
      </c>
      <c r="K96" s="161"/>
      <c r="L96" s="162"/>
      <c r="M96" s="16"/>
    </row>
    <row r="97" spans="1:14" ht="117.6" customHeight="1" x14ac:dyDescent="0.2">
      <c r="A97" s="17"/>
      <c r="B97" s="15"/>
      <c r="C97" s="18">
        <v>25.1</v>
      </c>
      <c r="D97" s="19" t="s">
        <v>189</v>
      </c>
      <c r="E97" s="19" t="s">
        <v>190</v>
      </c>
      <c r="F97" s="20" t="s">
        <v>15</v>
      </c>
      <c r="G97" s="20" t="s">
        <v>10</v>
      </c>
      <c r="H97" s="20">
        <f>IFERROR((VLOOKUP((CONCATENATE(F97," ",G97)),[1]Hoja3!$B$9:$C$14,2,FALSE)),"No evaluado")</f>
        <v>0.7</v>
      </c>
      <c r="I97" s="37"/>
      <c r="J97" s="146" t="s">
        <v>334</v>
      </c>
      <c r="K97" s="147"/>
      <c r="L97" s="148"/>
      <c r="M97" s="16"/>
    </row>
    <row r="98" spans="1:14" ht="354.75" customHeight="1" x14ac:dyDescent="0.2">
      <c r="A98" s="17"/>
      <c r="B98" s="15"/>
      <c r="C98" s="39">
        <v>26</v>
      </c>
      <c r="D98" s="40" t="s">
        <v>191</v>
      </c>
      <c r="E98" s="41" t="s">
        <v>192</v>
      </c>
      <c r="F98" s="42" t="s">
        <v>12</v>
      </c>
      <c r="G98" s="43" t="s">
        <v>193</v>
      </c>
      <c r="H98" s="42">
        <f>IFERROR((VLOOKUP((CONCATENATE(F98," ",G98)),[1]Hoja3!$B$9:$C$14,2,FALSE)),"No evaluado")</f>
        <v>0.06</v>
      </c>
      <c r="I98" s="36">
        <f>IFERROR(H98+(SUM(H99:H100)/COUNT(C99:C100)),"Criterio sin calificar")</f>
        <v>0.2</v>
      </c>
      <c r="J98" s="158" t="s">
        <v>305</v>
      </c>
      <c r="K98" s="159"/>
      <c r="L98" s="160"/>
      <c r="M98" s="16"/>
      <c r="N98" s="110"/>
    </row>
    <row r="99" spans="1:14" ht="54.6" customHeight="1" x14ac:dyDescent="0.2">
      <c r="A99" s="17"/>
      <c r="B99" s="15"/>
      <c r="C99" s="18">
        <v>26.1</v>
      </c>
      <c r="D99" s="19" t="s">
        <v>194</v>
      </c>
      <c r="E99" s="19" t="s">
        <v>195</v>
      </c>
      <c r="F99" s="20" t="s">
        <v>15</v>
      </c>
      <c r="G99" s="20" t="s">
        <v>193</v>
      </c>
      <c r="H99" s="20">
        <f>IFERROR((VLOOKUP((CONCATENATE(F99," ",G99)),[1]Hoja3!$B$9:$C$14,2,FALSE)),"No evaluado")</f>
        <v>0.14000000000000001</v>
      </c>
      <c r="I99" s="37"/>
      <c r="J99" s="188" t="s">
        <v>305</v>
      </c>
      <c r="K99" s="189"/>
      <c r="L99" s="190"/>
      <c r="M99" s="16"/>
    </row>
    <row r="100" spans="1:14" ht="120" customHeight="1" x14ac:dyDescent="0.2">
      <c r="A100" s="17"/>
      <c r="B100" s="15"/>
      <c r="C100" s="18">
        <v>26.2</v>
      </c>
      <c r="D100" s="19" t="s">
        <v>196</v>
      </c>
      <c r="E100" s="19" t="s">
        <v>197</v>
      </c>
      <c r="F100" s="20" t="s">
        <v>15</v>
      </c>
      <c r="G100" s="20" t="s">
        <v>193</v>
      </c>
      <c r="H100" s="20">
        <f>IFERROR((VLOOKUP((CONCATENATE(F100," ",G100)),[1]Hoja3!$B$9:$C$14,2,FALSE)),"No evaluado")</f>
        <v>0.14000000000000001</v>
      </c>
      <c r="I100" s="37"/>
      <c r="J100" s="188" t="s">
        <v>305</v>
      </c>
      <c r="K100" s="189"/>
      <c r="L100" s="190"/>
      <c r="M100" s="16"/>
    </row>
    <row r="101" spans="1:14" ht="135" customHeight="1" x14ac:dyDescent="0.2">
      <c r="A101" s="17"/>
      <c r="B101" s="15"/>
      <c r="C101" s="39">
        <v>27</v>
      </c>
      <c r="D101" s="40" t="s">
        <v>198</v>
      </c>
      <c r="E101" s="41" t="s">
        <v>199</v>
      </c>
      <c r="F101" s="42" t="s">
        <v>12</v>
      </c>
      <c r="G101" s="43" t="s">
        <v>10</v>
      </c>
      <c r="H101" s="42">
        <f>IFERROR((VLOOKUP((CONCATENATE(F101," ",G101)),[1]Hoja3!$B$9:$C$14,2,FALSE)),"No evaluado")</f>
        <v>0.3</v>
      </c>
      <c r="I101" s="36">
        <f>IFERROR(H101+(SUM(H102:H106)/COUNT(C102:C106)),"Criterio sin calificar")</f>
        <v>1</v>
      </c>
      <c r="J101" s="163" t="s">
        <v>200</v>
      </c>
      <c r="K101" s="161"/>
      <c r="L101" s="162"/>
      <c r="M101" s="16"/>
    </row>
    <row r="102" spans="1:14" ht="195" customHeight="1" x14ac:dyDescent="0.2">
      <c r="A102" s="17"/>
      <c r="B102" s="15"/>
      <c r="C102" s="18">
        <v>27.1</v>
      </c>
      <c r="D102" s="19" t="s">
        <v>201</v>
      </c>
      <c r="E102" s="19" t="s">
        <v>202</v>
      </c>
      <c r="F102" s="20" t="s">
        <v>15</v>
      </c>
      <c r="G102" s="20" t="s">
        <v>10</v>
      </c>
      <c r="H102" s="20">
        <f>IFERROR((VLOOKUP((CONCATENATE(F102," ",G102)),[1]Hoja3!$B$9:$C$14,2,FALSE)),"No evaluado")</f>
        <v>0.7</v>
      </c>
      <c r="I102" s="37"/>
      <c r="J102" s="146" t="s">
        <v>306</v>
      </c>
      <c r="K102" s="147"/>
      <c r="L102" s="148"/>
      <c r="M102" s="16"/>
    </row>
    <row r="103" spans="1:14" ht="75" customHeight="1" x14ac:dyDescent="0.2">
      <c r="A103" s="17"/>
      <c r="B103" s="15"/>
      <c r="C103" s="18">
        <v>27.2</v>
      </c>
      <c r="D103" s="19" t="s">
        <v>203</v>
      </c>
      <c r="E103" s="19" t="s">
        <v>204</v>
      </c>
      <c r="F103" s="20" t="s">
        <v>15</v>
      </c>
      <c r="G103" s="20" t="s">
        <v>10</v>
      </c>
      <c r="H103" s="20">
        <f>IFERROR((VLOOKUP((CONCATENATE(F103," ",G103)),[1]Hoja3!$B$9:$C$14,2,FALSE)),"No evaluado")</f>
        <v>0.7</v>
      </c>
      <c r="I103" s="37"/>
      <c r="J103" s="155" t="s">
        <v>205</v>
      </c>
      <c r="K103" s="156"/>
      <c r="L103" s="157"/>
      <c r="M103" s="16"/>
    </row>
    <row r="104" spans="1:14" ht="180" customHeight="1" x14ac:dyDescent="0.2">
      <c r="A104" s="17"/>
      <c r="B104" s="15"/>
      <c r="C104" s="18">
        <v>27.3</v>
      </c>
      <c r="D104" s="19" t="s">
        <v>206</v>
      </c>
      <c r="E104" s="19" t="s">
        <v>207</v>
      </c>
      <c r="F104" s="20" t="s">
        <v>15</v>
      </c>
      <c r="G104" s="20" t="s">
        <v>10</v>
      </c>
      <c r="H104" s="20">
        <f>IFERROR((VLOOKUP((CONCATENATE(F104," ",G104)),[1]Hoja3!$B$9:$C$14,2,FALSE)),"No evaluado")</f>
        <v>0.7</v>
      </c>
      <c r="I104" s="37"/>
      <c r="J104" s="155" t="s">
        <v>307</v>
      </c>
      <c r="K104" s="156"/>
      <c r="L104" s="157"/>
      <c r="M104" s="16"/>
    </row>
    <row r="105" spans="1:14" ht="60" customHeight="1" x14ac:dyDescent="0.2">
      <c r="A105" s="17"/>
      <c r="B105" s="15"/>
      <c r="C105" s="18">
        <v>27.4</v>
      </c>
      <c r="D105" s="19" t="s">
        <v>208</v>
      </c>
      <c r="E105" s="19" t="s">
        <v>209</v>
      </c>
      <c r="F105" s="20" t="s">
        <v>15</v>
      </c>
      <c r="G105" s="20" t="s">
        <v>10</v>
      </c>
      <c r="H105" s="20">
        <f>IFERROR((VLOOKUP((CONCATENATE(F105," ",G105)),[1]Hoja3!$B$9:$C$14,2,FALSE)),"No evaluado")</f>
        <v>0.7</v>
      </c>
      <c r="I105" s="37"/>
      <c r="J105" s="155" t="s">
        <v>209</v>
      </c>
      <c r="K105" s="156"/>
      <c r="L105" s="157"/>
      <c r="M105" s="16"/>
    </row>
    <row r="106" spans="1:14" ht="105" customHeight="1" x14ac:dyDescent="0.2">
      <c r="A106" s="17"/>
      <c r="B106" s="15"/>
      <c r="C106" s="18">
        <v>27.5</v>
      </c>
      <c r="D106" s="19" t="s">
        <v>210</v>
      </c>
      <c r="E106" s="19" t="s">
        <v>211</v>
      </c>
      <c r="F106" s="20" t="s">
        <v>15</v>
      </c>
      <c r="G106" s="20" t="s">
        <v>10</v>
      </c>
      <c r="H106" s="20">
        <f>IFERROR((VLOOKUP((CONCATENATE(F106," ",G106)),[1]Hoja3!$B$9:$C$14,2,FALSE)),"No evaluado")</f>
        <v>0.7</v>
      </c>
      <c r="I106" s="37"/>
      <c r="J106" s="155" t="s">
        <v>339</v>
      </c>
      <c r="K106" s="156"/>
      <c r="L106" s="157"/>
      <c r="M106" s="16"/>
    </row>
    <row r="107" spans="1:14" ht="30" customHeight="1" x14ac:dyDescent="0.2">
      <c r="A107" s="17"/>
      <c r="B107" s="94"/>
      <c r="C107" s="91"/>
      <c r="D107" s="131" t="s">
        <v>212</v>
      </c>
      <c r="E107" s="131"/>
      <c r="F107" s="99"/>
      <c r="G107" s="98"/>
      <c r="H107" s="98"/>
      <c r="I107" s="100"/>
      <c r="J107" s="166"/>
      <c r="K107" s="166"/>
      <c r="L107" s="167"/>
      <c r="M107" s="16"/>
    </row>
    <row r="108" spans="1:14" ht="152.25" customHeight="1" x14ac:dyDescent="0.2">
      <c r="A108" s="17"/>
      <c r="B108" s="15"/>
      <c r="C108" s="39">
        <v>28</v>
      </c>
      <c r="D108" s="40" t="s">
        <v>213</v>
      </c>
      <c r="E108" s="41" t="s">
        <v>325</v>
      </c>
      <c r="F108" s="42" t="s">
        <v>12</v>
      </c>
      <c r="G108" s="43" t="s">
        <v>193</v>
      </c>
      <c r="H108" s="42">
        <f>IFERROR((VLOOKUP((CONCATENATE(F108," ",G108)),[1]Hoja3!$B$9:$C$14,2,FALSE)),"No evaluado")</f>
        <v>0.06</v>
      </c>
      <c r="I108" s="36">
        <f>IFERROR(H108+(SUM(H109:H110)/COUNT(C109:C110)),"Criterio sin calificar")</f>
        <v>0.2</v>
      </c>
      <c r="J108" s="149" t="s">
        <v>326</v>
      </c>
      <c r="K108" s="150"/>
      <c r="L108" s="151"/>
      <c r="M108" s="16"/>
    </row>
    <row r="109" spans="1:14" ht="90" customHeight="1" x14ac:dyDescent="0.2">
      <c r="A109" s="17"/>
      <c r="B109" s="15"/>
      <c r="C109" s="18">
        <v>28.1</v>
      </c>
      <c r="D109" s="19" t="s">
        <v>214</v>
      </c>
      <c r="E109" s="19" t="s">
        <v>215</v>
      </c>
      <c r="F109" s="20" t="s">
        <v>15</v>
      </c>
      <c r="G109" s="20" t="s">
        <v>193</v>
      </c>
      <c r="H109" s="20">
        <f>IFERROR((VLOOKUP((CONCATENATE(F109," ",G109)),[1]Hoja3!$B$9:$C$14,2,FALSE)),"No evaluado")</f>
        <v>0.14000000000000001</v>
      </c>
      <c r="I109" s="37"/>
      <c r="J109" s="146" t="s">
        <v>327</v>
      </c>
      <c r="K109" s="147"/>
      <c r="L109" s="148"/>
      <c r="M109" s="16"/>
    </row>
    <row r="110" spans="1:14" ht="120" customHeight="1" x14ac:dyDescent="0.2">
      <c r="A110" s="17"/>
      <c r="B110" s="15"/>
      <c r="C110" s="18">
        <v>28.2</v>
      </c>
      <c r="D110" s="19" t="s">
        <v>216</v>
      </c>
      <c r="E110" s="19" t="s">
        <v>217</v>
      </c>
      <c r="F110" s="20" t="s">
        <v>15</v>
      </c>
      <c r="G110" s="20" t="s">
        <v>193</v>
      </c>
      <c r="H110" s="20">
        <f>IFERROR((VLOOKUP((CONCATENATE(F110," ",G110)),[1]Hoja3!$B$9:$C$14,2,FALSE)),"No evaluado")</f>
        <v>0.14000000000000001</v>
      </c>
      <c r="I110" s="37"/>
      <c r="J110" s="146" t="s">
        <v>308</v>
      </c>
      <c r="K110" s="147"/>
      <c r="L110" s="148"/>
      <c r="M110" s="16"/>
    </row>
    <row r="111" spans="1:14" ht="30" customHeight="1" x14ac:dyDescent="0.2">
      <c r="A111" s="17"/>
      <c r="B111" s="94"/>
      <c r="C111" s="96"/>
      <c r="D111" s="89" t="s">
        <v>218</v>
      </c>
      <c r="E111" s="102"/>
      <c r="F111" s="99"/>
      <c r="G111" s="98"/>
      <c r="H111" s="98"/>
      <c r="I111" s="100"/>
      <c r="J111" s="166"/>
      <c r="K111" s="166"/>
      <c r="L111" s="167"/>
      <c r="M111" s="16"/>
    </row>
    <row r="112" spans="1:14" ht="210" customHeight="1" x14ac:dyDescent="0.2">
      <c r="A112" s="17"/>
      <c r="B112" s="15"/>
      <c r="C112" s="39">
        <v>29</v>
      </c>
      <c r="D112" s="40" t="s">
        <v>219</v>
      </c>
      <c r="E112" s="41" t="s">
        <v>220</v>
      </c>
      <c r="F112" s="42" t="s">
        <v>12</v>
      </c>
      <c r="G112" s="43" t="s">
        <v>10</v>
      </c>
      <c r="H112" s="42">
        <f>IFERROR((VLOOKUP((CONCATENATE(F112," ",G112)),[1]Hoja3!$B$9:$C$14,2,FALSE)),"No evaluado")</f>
        <v>0.3</v>
      </c>
      <c r="I112" s="36">
        <f>IFERROR(H112+(SUM(H113)/COUNT(C113)),"Criterio sin calificar")</f>
        <v>1</v>
      </c>
      <c r="J112" s="149" t="s">
        <v>328</v>
      </c>
      <c r="K112" s="161"/>
      <c r="L112" s="162"/>
      <c r="M112" s="16"/>
    </row>
    <row r="113" spans="1:13" ht="138.75" customHeight="1" x14ac:dyDescent="0.2">
      <c r="A113" s="17"/>
      <c r="B113" s="15"/>
      <c r="C113" s="18">
        <v>29.1</v>
      </c>
      <c r="D113" s="19" t="s">
        <v>221</v>
      </c>
      <c r="E113" s="19" t="s">
        <v>222</v>
      </c>
      <c r="F113" s="20" t="s">
        <v>15</v>
      </c>
      <c r="G113" s="20" t="s">
        <v>10</v>
      </c>
      <c r="H113" s="20">
        <f>IFERROR((VLOOKUP((CONCATENATE(F113," ",G113)),[1]Hoja3!$B$9:$C$14,2,FALSE)),"No evaluado")</f>
        <v>0.7</v>
      </c>
      <c r="I113" s="37"/>
      <c r="J113" s="146" t="s">
        <v>309</v>
      </c>
      <c r="K113" s="147"/>
      <c r="L113" s="148"/>
      <c r="M113" s="16"/>
    </row>
    <row r="114" spans="1:13" ht="75" customHeight="1" x14ac:dyDescent="0.2">
      <c r="A114" s="17"/>
      <c r="B114" s="15"/>
      <c r="C114" s="39">
        <v>30</v>
      </c>
      <c r="D114" s="40" t="s">
        <v>223</v>
      </c>
      <c r="E114" s="41" t="s">
        <v>224</v>
      </c>
      <c r="F114" s="42" t="s">
        <v>12</v>
      </c>
      <c r="G114" s="43" t="s">
        <v>10</v>
      </c>
      <c r="H114" s="42">
        <f>IFERROR((VLOOKUP((CONCATENATE(F114," ",G114)),[1]Hoja3!$B$9:$C$14,2,FALSE)),"No evaluado")</f>
        <v>0.3</v>
      </c>
      <c r="I114" s="36">
        <f>IFERROR(H114+(SUM(H115:H118)/COUNT(C115:C118)),"Criterio sin calificar")</f>
        <v>1</v>
      </c>
      <c r="J114" s="163" t="s">
        <v>225</v>
      </c>
      <c r="K114" s="161"/>
      <c r="L114" s="162"/>
      <c r="M114" s="16"/>
    </row>
    <row r="115" spans="1:13" ht="180" customHeight="1" x14ac:dyDescent="0.2">
      <c r="A115" s="17"/>
      <c r="B115" s="15"/>
      <c r="C115" s="18">
        <v>30.1</v>
      </c>
      <c r="D115" s="19" t="s">
        <v>226</v>
      </c>
      <c r="E115" s="19" t="s">
        <v>227</v>
      </c>
      <c r="F115" s="20" t="s">
        <v>15</v>
      </c>
      <c r="G115" s="20" t="s">
        <v>10</v>
      </c>
      <c r="H115" s="20">
        <f>IFERROR((VLOOKUP((CONCATENATE(F115," ",G115)),[1]Hoja3!$B$9:$C$14,2,FALSE)),"No evaluado")</f>
        <v>0.7</v>
      </c>
      <c r="I115" s="37"/>
      <c r="J115" s="146" t="s">
        <v>228</v>
      </c>
      <c r="K115" s="147"/>
      <c r="L115" s="148"/>
      <c r="M115" s="16"/>
    </row>
    <row r="116" spans="1:13" ht="135" customHeight="1" x14ac:dyDescent="0.2">
      <c r="A116" s="17"/>
      <c r="B116" s="15"/>
      <c r="C116" s="18">
        <v>30.2</v>
      </c>
      <c r="D116" s="19" t="s">
        <v>229</v>
      </c>
      <c r="E116" s="19" t="s">
        <v>230</v>
      </c>
      <c r="F116" s="20" t="s">
        <v>15</v>
      </c>
      <c r="G116" s="20" t="s">
        <v>10</v>
      </c>
      <c r="H116" s="20">
        <f>IFERROR((VLOOKUP((CONCATENATE(F116," ",G116)),[1]Hoja3!$B$9:$C$14,2,FALSE)),"No evaluado")</f>
        <v>0.7</v>
      </c>
      <c r="I116" s="37"/>
      <c r="J116" s="146" t="s">
        <v>329</v>
      </c>
      <c r="K116" s="147"/>
      <c r="L116" s="148"/>
      <c r="M116" s="16"/>
    </row>
    <row r="117" spans="1:13" ht="135" customHeight="1" x14ac:dyDescent="0.2">
      <c r="A117" s="17"/>
      <c r="B117" s="15"/>
      <c r="C117" s="18">
        <v>30.3</v>
      </c>
      <c r="D117" s="19" t="s">
        <v>232</v>
      </c>
      <c r="E117" s="19" t="s">
        <v>233</v>
      </c>
      <c r="F117" s="20" t="s">
        <v>15</v>
      </c>
      <c r="G117" s="20" t="s">
        <v>10</v>
      </c>
      <c r="H117" s="20">
        <f>IFERROR((VLOOKUP((CONCATENATE(F117," ",G117)),[1]Hoja3!$B$9:$C$14,2,FALSE)),"No evaluado")</f>
        <v>0.7</v>
      </c>
      <c r="I117" s="37"/>
      <c r="J117" s="146" t="s">
        <v>231</v>
      </c>
      <c r="K117" s="147"/>
      <c r="L117" s="148"/>
      <c r="M117" s="16"/>
    </row>
    <row r="118" spans="1:13" ht="135" customHeight="1" x14ac:dyDescent="0.2">
      <c r="A118" s="17"/>
      <c r="B118" s="15"/>
      <c r="C118" s="18">
        <v>30.4</v>
      </c>
      <c r="D118" s="19" t="s">
        <v>234</v>
      </c>
      <c r="E118" s="19" t="s">
        <v>235</v>
      </c>
      <c r="F118" s="20" t="s">
        <v>15</v>
      </c>
      <c r="G118" s="20" t="s">
        <v>10</v>
      </c>
      <c r="H118" s="20">
        <f>IFERROR((VLOOKUP((CONCATENATE(F118," ",G118)),[1]Hoja3!$B$9:$C$14,2,FALSE)),"No evaluado")</f>
        <v>0.7</v>
      </c>
      <c r="I118" s="37"/>
      <c r="J118" s="146" t="s">
        <v>310</v>
      </c>
      <c r="K118" s="147"/>
      <c r="L118" s="148"/>
      <c r="M118" s="16"/>
    </row>
    <row r="119" spans="1:13" ht="90" customHeight="1" x14ac:dyDescent="0.2">
      <c r="A119" s="17"/>
      <c r="B119" s="15"/>
      <c r="C119" s="39">
        <v>31</v>
      </c>
      <c r="D119" s="40" t="s">
        <v>236</v>
      </c>
      <c r="E119" s="41" t="s">
        <v>237</v>
      </c>
      <c r="F119" s="42" t="s">
        <v>12</v>
      </c>
      <c r="G119" s="43" t="s">
        <v>10</v>
      </c>
      <c r="H119" s="42">
        <f>IFERROR((VLOOKUP((CONCATENATE(F119," ",G119)),[1]Hoja3!$B$9:$C$14,2,FALSE)),"No evaluado")</f>
        <v>0.3</v>
      </c>
      <c r="I119" s="36">
        <f>IFERROR(H119+(SUM(H120)/COUNT(C120)),"Criterio sin calificar")</f>
        <v>1</v>
      </c>
      <c r="J119" s="149" t="s">
        <v>311</v>
      </c>
      <c r="K119" s="150"/>
      <c r="L119" s="151"/>
      <c r="M119" s="16"/>
    </row>
    <row r="120" spans="1:13" ht="75" customHeight="1" x14ac:dyDescent="0.2">
      <c r="A120" s="17"/>
      <c r="B120" s="15"/>
      <c r="C120" s="18">
        <v>31.1</v>
      </c>
      <c r="D120" s="19" t="s">
        <v>238</v>
      </c>
      <c r="E120" s="19" t="s">
        <v>239</v>
      </c>
      <c r="F120" s="20" t="s">
        <v>15</v>
      </c>
      <c r="G120" s="20" t="s">
        <v>10</v>
      </c>
      <c r="H120" s="20">
        <f>IFERROR((VLOOKUP((CONCATENATE(F120," ",G120)),[1]Hoja3!$B$9:$C$14,2,FALSE)),"No evaluado")</f>
        <v>0.7</v>
      </c>
      <c r="I120" s="37"/>
      <c r="J120" s="155" t="s">
        <v>239</v>
      </c>
      <c r="K120" s="156"/>
      <c r="L120" s="157"/>
      <c r="M120" s="16"/>
    </row>
    <row r="121" spans="1:13" ht="249" customHeight="1" x14ac:dyDescent="0.2">
      <c r="A121" s="17"/>
      <c r="B121" s="15"/>
      <c r="C121" s="39">
        <v>32</v>
      </c>
      <c r="D121" s="40" t="s">
        <v>240</v>
      </c>
      <c r="E121" s="41" t="s">
        <v>241</v>
      </c>
      <c r="F121" s="42" t="s">
        <v>12</v>
      </c>
      <c r="G121" s="43" t="s">
        <v>57</v>
      </c>
      <c r="H121" s="42">
        <f>IFERROR((VLOOKUP((CONCATENATE(F121," ",G121)),[1]Hoja3!$B$9:$C$14,2,FALSE)),"No evaluado")</f>
        <v>0.18</v>
      </c>
      <c r="I121" s="36">
        <f>IFERROR(H121+(SUM(H122:H123)/COUNT(C122:C123)),"Criterio sin calificar")</f>
        <v>0.74</v>
      </c>
      <c r="J121" s="163" t="s">
        <v>241</v>
      </c>
      <c r="K121" s="161"/>
      <c r="L121" s="162"/>
      <c r="M121" s="16"/>
    </row>
    <row r="122" spans="1:13" ht="45" x14ac:dyDescent="0.2">
      <c r="A122" s="17"/>
      <c r="B122" s="15"/>
      <c r="C122" s="18">
        <v>32.1</v>
      </c>
      <c r="D122" s="19" t="s">
        <v>242</v>
      </c>
      <c r="E122" s="19" t="s">
        <v>243</v>
      </c>
      <c r="F122" s="20" t="s">
        <v>15</v>
      </c>
      <c r="G122" s="20" t="s">
        <v>10</v>
      </c>
      <c r="H122" s="20">
        <f>IFERROR((VLOOKUP((CONCATENATE(F122," ",G122)),[1]Hoja3!$B$9:$C$14,2,FALSE)),"No evaluado")</f>
        <v>0.7</v>
      </c>
      <c r="I122" s="37"/>
      <c r="J122" s="132" t="s">
        <v>244</v>
      </c>
      <c r="K122" s="132"/>
      <c r="L122" s="133"/>
      <c r="M122" s="16"/>
    </row>
    <row r="123" spans="1:13" ht="90.75" customHeight="1" thickBot="1" x14ac:dyDescent="0.25">
      <c r="A123" s="17"/>
      <c r="B123" s="15"/>
      <c r="C123" s="26">
        <v>32.200000000000003</v>
      </c>
      <c r="D123" s="27" t="s">
        <v>245</v>
      </c>
      <c r="E123" s="27" t="s">
        <v>312</v>
      </c>
      <c r="F123" s="28" t="s">
        <v>15</v>
      </c>
      <c r="G123" s="28" t="s">
        <v>57</v>
      </c>
      <c r="H123" s="28">
        <f>IFERROR((VLOOKUP((CONCATENATE(F123," ",G123)),[1]Hoja3!$B$9:$C$14,2,FALSE)),"No evaluado")</f>
        <v>0.42</v>
      </c>
      <c r="I123" s="55"/>
      <c r="J123" s="168" t="s">
        <v>312</v>
      </c>
      <c r="K123" s="168"/>
      <c r="L123" s="169"/>
      <c r="M123" s="16"/>
    </row>
    <row r="124" spans="1:13" ht="30.6" customHeight="1" thickBot="1" x14ac:dyDescent="0.25">
      <c r="B124" s="15"/>
      <c r="C124" s="128" t="s">
        <v>268</v>
      </c>
      <c r="D124" s="129"/>
      <c r="E124" s="129"/>
      <c r="F124" s="129"/>
      <c r="G124" s="129"/>
      <c r="H124" s="130"/>
      <c r="I124" s="109">
        <f>SUM(I7:I123)</f>
        <v>29.999999999999996</v>
      </c>
      <c r="M124" s="16"/>
    </row>
    <row r="125" spans="1:13" x14ac:dyDescent="0.2">
      <c r="B125" s="15"/>
      <c r="H125" s="29"/>
      <c r="M125" s="16"/>
    </row>
    <row r="126" spans="1:13" ht="15.75" thickBot="1" x14ac:dyDescent="0.25">
      <c r="B126" s="30"/>
      <c r="C126" s="31"/>
      <c r="D126" s="34"/>
      <c r="E126" s="34"/>
      <c r="F126" s="32"/>
      <c r="G126" s="32"/>
      <c r="H126" s="32"/>
      <c r="I126" s="33"/>
      <c r="J126" s="34"/>
      <c r="K126" s="34"/>
      <c r="L126" s="34"/>
      <c r="M126" s="35"/>
    </row>
    <row r="127" spans="1:13" ht="15.75" thickTop="1" x14ac:dyDescent="0.2"/>
    <row r="128" spans="1:13" ht="15.75" thickBot="1" x14ac:dyDescent="0.25"/>
    <row r="129" spans="4:8" ht="19.5" customHeight="1" thickBot="1" x14ac:dyDescent="0.25">
      <c r="D129" s="126" t="s">
        <v>259</v>
      </c>
      <c r="E129" s="127"/>
      <c r="G129" s="124" t="s">
        <v>247</v>
      </c>
      <c r="H129" s="125"/>
    </row>
    <row r="130" spans="4:8" ht="19.5" customHeight="1" x14ac:dyDescent="0.2">
      <c r="D130" s="108" t="s">
        <v>255</v>
      </c>
      <c r="E130" s="111">
        <v>5</v>
      </c>
      <c r="G130" s="118" t="s">
        <v>270</v>
      </c>
      <c r="H130" s="119" t="s">
        <v>248</v>
      </c>
    </row>
    <row r="131" spans="4:8" ht="19.5" customHeight="1" x14ac:dyDescent="0.2">
      <c r="D131" s="93" t="s">
        <v>256</v>
      </c>
      <c r="E131" s="20">
        <v>32</v>
      </c>
      <c r="G131" s="113" t="s">
        <v>249</v>
      </c>
      <c r="H131" s="115" t="s">
        <v>250</v>
      </c>
    </row>
    <row r="132" spans="4:8" ht="19.5" customHeight="1" x14ac:dyDescent="0.2">
      <c r="D132" s="93" t="s">
        <v>257</v>
      </c>
      <c r="E132" s="20">
        <f>+I124</f>
        <v>29.999999999999996</v>
      </c>
      <c r="G132" s="113" t="s">
        <v>251</v>
      </c>
      <c r="H132" s="116" t="s">
        <v>252</v>
      </c>
    </row>
    <row r="133" spans="4:8" ht="19.5" customHeight="1" thickBot="1" x14ac:dyDescent="0.25">
      <c r="D133" s="93" t="s">
        <v>258</v>
      </c>
      <c r="E133" s="112">
        <f>(E132/E131)*5</f>
        <v>4.6874999999999991</v>
      </c>
      <c r="G133" s="114" t="s">
        <v>253</v>
      </c>
      <c r="H133" s="117" t="s">
        <v>254</v>
      </c>
    </row>
    <row r="134" spans="4:8" ht="19.5" customHeight="1" x14ac:dyDescent="0.2">
      <c r="D134" s="103" t="s">
        <v>5</v>
      </c>
      <c r="E134" s="73" t="s">
        <v>254</v>
      </c>
    </row>
  </sheetData>
  <autoFilter ref="A4:L123" xr:uid="{00000000-0001-0000-0100-000000000000}">
    <filterColumn colId="9" showButton="0"/>
    <filterColumn colId="10" showButton="0"/>
  </autoFilter>
  <mergeCells count="128">
    <mergeCell ref="C15:C16"/>
    <mergeCell ref="D15:D16"/>
    <mergeCell ref="E15:E16"/>
    <mergeCell ref="F15:F16"/>
    <mergeCell ref="G15:G16"/>
    <mergeCell ref="H15:H16"/>
    <mergeCell ref="I15:I16"/>
    <mergeCell ref="J15:L16"/>
    <mergeCell ref="J122:L122"/>
    <mergeCell ref="J107:L107"/>
    <mergeCell ref="J108:L108"/>
    <mergeCell ref="J109:L109"/>
    <mergeCell ref="J110:L110"/>
    <mergeCell ref="J102:L102"/>
    <mergeCell ref="J103:L103"/>
    <mergeCell ref="J104:L104"/>
    <mergeCell ref="J105:L105"/>
    <mergeCell ref="J106:L106"/>
    <mergeCell ref="J96:L96"/>
    <mergeCell ref="J97:L97"/>
    <mergeCell ref="J98:L98"/>
    <mergeCell ref="J99:L99"/>
    <mergeCell ref="J100:L100"/>
    <mergeCell ref="J101:L101"/>
    <mergeCell ref="J123:L123"/>
    <mergeCell ref="J116:L116"/>
    <mergeCell ref="J117:L117"/>
    <mergeCell ref="J118:L118"/>
    <mergeCell ref="J119:L119"/>
    <mergeCell ref="J120:L120"/>
    <mergeCell ref="J121:L121"/>
    <mergeCell ref="J111:L111"/>
    <mergeCell ref="J112:L112"/>
    <mergeCell ref="J113:L113"/>
    <mergeCell ref="J114:L114"/>
    <mergeCell ref="J115:L115"/>
    <mergeCell ref="J90:L90"/>
    <mergeCell ref="J91:L91"/>
    <mergeCell ref="J92:L92"/>
    <mergeCell ref="J93:L93"/>
    <mergeCell ref="J94:L94"/>
    <mergeCell ref="J95:L95"/>
    <mergeCell ref="J84:L84"/>
    <mergeCell ref="J85:L85"/>
    <mergeCell ref="J86:L86"/>
    <mergeCell ref="J87:L87"/>
    <mergeCell ref="J88:L88"/>
    <mergeCell ref="J89:L89"/>
    <mergeCell ref="J78:L78"/>
    <mergeCell ref="J79:L79"/>
    <mergeCell ref="J80:L80"/>
    <mergeCell ref="J81:L81"/>
    <mergeCell ref="J82:L82"/>
    <mergeCell ref="J83:L83"/>
    <mergeCell ref="J72:L72"/>
    <mergeCell ref="J73:L73"/>
    <mergeCell ref="J74:L74"/>
    <mergeCell ref="J75:L75"/>
    <mergeCell ref="J76:L76"/>
    <mergeCell ref="J77:L77"/>
    <mergeCell ref="J66:L66"/>
    <mergeCell ref="J67:L67"/>
    <mergeCell ref="J68:L68"/>
    <mergeCell ref="J69:L69"/>
    <mergeCell ref="J70:L70"/>
    <mergeCell ref="J71:L71"/>
    <mergeCell ref="J60:L60"/>
    <mergeCell ref="J61:L61"/>
    <mergeCell ref="J62:L62"/>
    <mergeCell ref="J63:L63"/>
    <mergeCell ref="J64:L64"/>
    <mergeCell ref="J65:L65"/>
    <mergeCell ref="J54:L54"/>
    <mergeCell ref="J55:L55"/>
    <mergeCell ref="J56:L56"/>
    <mergeCell ref="J57:L57"/>
    <mergeCell ref="J58:L58"/>
    <mergeCell ref="J59:L59"/>
    <mergeCell ref="J50:L50"/>
    <mergeCell ref="J51:L51"/>
    <mergeCell ref="J52:L52"/>
    <mergeCell ref="J53:L53"/>
    <mergeCell ref="J49:L49"/>
    <mergeCell ref="J18:L18"/>
    <mergeCell ref="J19:L19"/>
    <mergeCell ref="J20:L20"/>
    <mergeCell ref="J21:L21"/>
    <mergeCell ref="J34:L34"/>
    <mergeCell ref="J35:L35"/>
    <mergeCell ref="J36:L36"/>
    <mergeCell ref="J37:L37"/>
    <mergeCell ref="J38:L38"/>
    <mergeCell ref="J40:L40"/>
    <mergeCell ref="J41:L41"/>
    <mergeCell ref="J45:L45"/>
    <mergeCell ref="J46:L46"/>
    <mergeCell ref="J47:L47"/>
    <mergeCell ref="J39:L39"/>
    <mergeCell ref="J28:L28"/>
    <mergeCell ref="J29:L29"/>
    <mergeCell ref="J30:L30"/>
    <mergeCell ref="J31:L31"/>
    <mergeCell ref="J32:L32"/>
    <mergeCell ref="J33:L33"/>
    <mergeCell ref="C3:L3"/>
    <mergeCell ref="G129:H129"/>
    <mergeCell ref="D129:E129"/>
    <mergeCell ref="C124:H124"/>
    <mergeCell ref="D107:E107"/>
    <mergeCell ref="J9:L9"/>
    <mergeCell ref="J10:L10"/>
    <mergeCell ref="J11:L11"/>
    <mergeCell ref="J12:L12"/>
    <mergeCell ref="J13:L13"/>
    <mergeCell ref="J14:L14"/>
    <mergeCell ref="J4:L4"/>
    <mergeCell ref="J5:L5"/>
    <mergeCell ref="J6:L6"/>
    <mergeCell ref="J7:L7"/>
    <mergeCell ref="J8:L8"/>
    <mergeCell ref="J22:L22"/>
    <mergeCell ref="J23:L23"/>
    <mergeCell ref="J24:L24"/>
    <mergeCell ref="J25:L25"/>
    <mergeCell ref="J26:L26"/>
    <mergeCell ref="J27:L27"/>
    <mergeCell ref="J17:L17"/>
    <mergeCell ref="J48:L48"/>
  </mergeCells>
  <pageMargins left="0.7" right="0.7" top="0.75" bottom="0.75" header="0.3" footer="0.3"/>
  <pageSetup paperSize="9" orientation="portrait" r:id="rId1"/>
  <ignoredErrors>
    <ignoredError sqref="I2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084BB-AC3E-4CE8-9354-007CE2A674B5}">
  <dimension ref="A7:F47"/>
  <sheetViews>
    <sheetView topLeftCell="A5" workbookViewId="0">
      <selection activeCell="F34" sqref="C34:F34"/>
    </sheetView>
  </sheetViews>
  <sheetFormatPr baseColWidth="10" defaultRowHeight="15" x14ac:dyDescent="0.25"/>
  <sheetData>
    <row r="7" spans="1:6" x14ac:dyDescent="0.25">
      <c r="B7">
        <v>0.14000000000000001</v>
      </c>
    </row>
    <row r="8" spans="1:6" x14ac:dyDescent="0.25">
      <c r="B8">
        <v>0.8</v>
      </c>
    </row>
    <row r="9" spans="1:6" x14ac:dyDescent="0.25">
      <c r="B9">
        <v>0.8</v>
      </c>
    </row>
    <row r="10" spans="1:6" x14ac:dyDescent="0.25">
      <c r="B10">
        <v>0.26</v>
      </c>
    </row>
    <row r="11" spans="1:6" x14ac:dyDescent="0.25">
      <c r="A11">
        <v>5</v>
      </c>
      <c r="B11" s="71"/>
      <c r="D11" s="72">
        <v>2024</v>
      </c>
      <c r="F11" s="72">
        <v>2023</v>
      </c>
    </row>
    <row r="12" spans="1:6" x14ac:dyDescent="0.25">
      <c r="C12">
        <v>1</v>
      </c>
      <c r="D12">
        <v>1</v>
      </c>
      <c r="F12">
        <v>1</v>
      </c>
    </row>
    <row r="13" spans="1:6" x14ac:dyDescent="0.25">
      <c r="C13">
        <v>2</v>
      </c>
      <c r="D13">
        <v>1</v>
      </c>
      <c r="F13">
        <v>1</v>
      </c>
    </row>
    <row r="14" spans="1:6" x14ac:dyDescent="0.25">
      <c r="C14">
        <v>3</v>
      </c>
      <c r="D14">
        <v>0.99999999999999978</v>
      </c>
      <c r="F14">
        <v>1</v>
      </c>
    </row>
    <row r="15" spans="1:6" x14ac:dyDescent="0.25">
      <c r="C15">
        <v>4</v>
      </c>
      <c r="D15">
        <v>1</v>
      </c>
      <c r="F15">
        <v>1</v>
      </c>
    </row>
    <row r="16" spans="1:6" x14ac:dyDescent="0.25">
      <c r="C16">
        <v>5</v>
      </c>
      <c r="D16">
        <v>1</v>
      </c>
      <c r="F16">
        <v>1</v>
      </c>
    </row>
    <row r="17" spans="3:6" x14ac:dyDescent="0.25">
      <c r="C17">
        <v>6</v>
      </c>
      <c r="D17">
        <v>0.85999999999999988</v>
      </c>
      <c r="F17">
        <v>0.74</v>
      </c>
    </row>
    <row r="18" spans="3:6" x14ac:dyDescent="0.25">
      <c r="C18">
        <v>7</v>
      </c>
      <c r="D18">
        <v>1</v>
      </c>
      <c r="F18">
        <v>0.86</v>
      </c>
    </row>
    <row r="19" spans="3:6" x14ac:dyDescent="0.25">
      <c r="C19">
        <v>8</v>
      </c>
      <c r="D19">
        <v>1</v>
      </c>
      <c r="F19">
        <v>0.86</v>
      </c>
    </row>
    <row r="20" spans="3:6" x14ac:dyDescent="0.25">
      <c r="C20">
        <v>9</v>
      </c>
      <c r="D20">
        <v>1</v>
      </c>
      <c r="F20">
        <v>0.86</v>
      </c>
    </row>
    <row r="21" spans="3:6" x14ac:dyDescent="0.25">
      <c r="C21">
        <v>10</v>
      </c>
      <c r="D21">
        <v>0.99999999999999978</v>
      </c>
      <c r="F21">
        <v>0.81</v>
      </c>
    </row>
    <row r="22" spans="3:6" x14ac:dyDescent="0.25">
      <c r="C22">
        <v>11</v>
      </c>
      <c r="D22">
        <v>1</v>
      </c>
      <c r="F22">
        <v>1</v>
      </c>
    </row>
    <row r="23" spans="3:6" x14ac:dyDescent="0.25">
      <c r="C23">
        <v>12</v>
      </c>
      <c r="D23">
        <v>1</v>
      </c>
      <c r="F23">
        <v>1</v>
      </c>
    </row>
    <row r="24" spans="3:6" x14ac:dyDescent="0.25">
      <c r="C24">
        <v>13</v>
      </c>
      <c r="D24">
        <v>1</v>
      </c>
      <c r="F24">
        <v>1</v>
      </c>
    </row>
    <row r="25" spans="3:6" x14ac:dyDescent="0.25">
      <c r="C25">
        <v>14</v>
      </c>
      <c r="D25">
        <v>1</v>
      </c>
      <c r="F25">
        <v>1</v>
      </c>
    </row>
    <row r="26" spans="3:6" x14ac:dyDescent="0.25">
      <c r="C26">
        <v>15</v>
      </c>
      <c r="D26">
        <v>1</v>
      </c>
      <c r="F26">
        <v>1</v>
      </c>
    </row>
    <row r="27" spans="3:6" x14ac:dyDescent="0.25">
      <c r="C27" s="120">
        <v>16</v>
      </c>
      <c r="D27" s="120">
        <v>1</v>
      </c>
      <c r="E27" s="120"/>
      <c r="F27" s="120">
        <v>0.46</v>
      </c>
    </row>
    <row r="28" spans="3:6" x14ac:dyDescent="0.25">
      <c r="C28">
        <v>17</v>
      </c>
      <c r="D28">
        <v>1</v>
      </c>
      <c r="F28">
        <v>1</v>
      </c>
    </row>
    <row r="29" spans="3:6" x14ac:dyDescent="0.25">
      <c r="C29">
        <v>18</v>
      </c>
      <c r="D29">
        <v>1</v>
      </c>
      <c r="F29">
        <v>0.86</v>
      </c>
    </row>
    <row r="30" spans="3:6" x14ac:dyDescent="0.25">
      <c r="C30">
        <v>19</v>
      </c>
      <c r="D30">
        <v>1</v>
      </c>
      <c r="F30">
        <v>1</v>
      </c>
    </row>
    <row r="31" spans="3:6" x14ac:dyDescent="0.25">
      <c r="C31">
        <v>20</v>
      </c>
      <c r="D31">
        <v>1</v>
      </c>
      <c r="F31">
        <v>0.74</v>
      </c>
    </row>
    <row r="32" spans="3:6" x14ac:dyDescent="0.25">
      <c r="C32">
        <v>21</v>
      </c>
      <c r="D32">
        <v>1</v>
      </c>
      <c r="F32">
        <v>0.74</v>
      </c>
    </row>
    <row r="33" spans="3:6" x14ac:dyDescent="0.25">
      <c r="C33">
        <v>22</v>
      </c>
      <c r="D33">
        <v>0.99999999999999978</v>
      </c>
      <c r="F33">
        <v>0.78</v>
      </c>
    </row>
    <row r="34" spans="3:6" x14ac:dyDescent="0.25">
      <c r="C34" s="120">
        <v>23</v>
      </c>
      <c r="D34" s="120">
        <v>1</v>
      </c>
      <c r="E34" s="120"/>
      <c r="F34" s="120">
        <v>0.65</v>
      </c>
    </row>
    <row r="35" spans="3:6" x14ac:dyDescent="0.25">
      <c r="C35">
        <v>24</v>
      </c>
      <c r="D35">
        <v>1</v>
      </c>
      <c r="F35">
        <v>0.93</v>
      </c>
    </row>
    <row r="36" spans="3:6" x14ac:dyDescent="0.25">
      <c r="C36">
        <v>25</v>
      </c>
      <c r="D36">
        <v>1</v>
      </c>
      <c r="F36">
        <v>0.72</v>
      </c>
    </row>
    <row r="37" spans="3:6" x14ac:dyDescent="0.25">
      <c r="C37">
        <v>26</v>
      </c>
      <c r="D37">
        <v>0.2</v>
      </c>
      <c r="F37">
        <v>0.2</v>
      </c>
    </row>
    <row r="38" spans="3:6" x14ac:dyDescent="0.25">
      <c r="C38">
        <v>27</v>
      </c>
      <c r="D38">
        <v>1</v>
      </c>
      <c r="F38">
        <v>0.94</v>
      </c>
    </row>
    <row r="39" spans="3:6" x14ac:dyDescent="0.25">
      <c r="C39">
        <v>28</v>
      </c>
      <c r="D39">
        <v>0.2</v>
      </c>
      <c r="F39">
        <v>0.6</v>
      </c>
    </row>
    <row r="40" spans="3:6" x14ac:dyDescent="0.25">
      <c r="C40">
        <v>29</v>
      </c>
      <c r="D40">
        <v>1</v>
      </c>
      <c r="F40">
        <v>1</v>
      </c>
    </row>
    <row r="41" spans="3:6" x14ac:dyDescent="0.25">
      <c r="C41">
        <v>30</v>
      </c>
      <c r="D41">
        <v>1</v>
      </c>
      <c r="F41">
        <v>1</v>
      </c>
    </row>
    <row r="42" spans="3:6" x14ac:dyDescent="0.25">
      <c r="C42">
        <v>31</v>
      </c>
      <c r="D42">
        <v>1</v>
      </c>
      <c r="F42">
        <v>0.72</v>
      </c>
    </row>
    <row r="43" spans="3:6" x14ac:dyDescent="0.25">
      <c r="C43" s="120">
        <v>32</v>
      </c>
      <c r="D43" s="120">
        <v>0.74</v>
      </c>
      <c r="E43" s="120"/>
      <c r="F43" s="120">
        <v>0.2</v>
      </c>
    </row>
    <row r="44" spans="3:6" x14ac:dyDescent="0.25">
      <c r="D44">
        <f>SUM(D12:D43)</f>
        <v>29.999999999999996</v>
      </c>
      <c r="F44">
        <f>SUM(F12:F43)</f>
        <v>26.669999999999998</v>
      </c>
    </row>
    <row r="46" spans="3:6" x14ac:dyDescent="0.25">
      <c r="D46">
        <f>+D44/32</f>
        <v>0.93749999999999989</v>
      </c>
      <c r="F46">
        <f>+F44/32</f>
        <v>0.83343749999999994</v>
      </c>
    </row>
    <row r="47" spans="3:6" x14ac:dyDescent="0.25">
      <c r="D47">
        <f>+D46*5</f>
        <v>4.6874999999999991</v>
      </c>
      <c r="F47">
        <f>+F46*5</f>
        <v>4.1671874999999998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Preguntas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Johana Reyes</dc:creator>
  <cp:lastModifiedBy>Claudia Marcela Pinzon Martinez</cp:lastModifiedBy>
  <dcterms:created xsi:type="dcterms:W3CDTF">2025-02-26T00:55:37Z</dcterms:created>
  <dcterms:modified xsi:type="dcterms:W3CDTF">2025-02-28T14:46:21Z</dcterms:modified>
</cp:coreProperties>
</file>