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US\Downloads\"/>
    </mc:Choice>
  </mc:AlternateContent>
  <xr:revisionPtr revIDLastSave="0" documentId="13_ncr:1_{039DE675-6C75-4C7D-A243-5C55CE7C2E5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DT-SST 2021" sheetId="4" state="hidden" r:id="rId1"/>
    <sheet name="ACTIVIDADES VIGENCIA 2020" sheetId="6" state="hidden" r:id="rId2"/>
    <sheet name="PDT-SST 2021 JUNIO" sheetId="7" r:id="rId3"/>
    <sheet name="PDT-SST 2021 MARZO" sheetId="10" state="hidden" r:id="rId4"/>
    <sheet name="Hoja1" sheetId="8" r:id="rId5"/>
    <sheet name="Hoja2" sheetId="9" r:id="rId6"/>
  </sheets>
  <externalReferences>
    <externalReference r:id="rId7"/>
  </externalReferences>
  <definedNames>
    <definedName name="_xlnm._FilterDatabase" localSheetId="0" hidden="1">'PDT-SST 2021'!$B$1:$AI$88</definedName>
    <definedName name="_xlnm._FilterDatabase" localSheetId="2" hidden="1">'PDT-SST 2021 JUNIO'!$A$2:$AI$90</definedName>
    <definedName name="_xlnm._FilterDatabase" localSheetId="3" hidden="1">'PDT-SST 2021 MARZO'!$A$2:$AI$89</definedName>
    <definedName name="_xlnm.Print_Area" localSheetId="0">'PDT-SST 2021'!$B$1:$AG$89</definedName>
    <definedName name="_xlnm.Print_Area" localSheetId="2">'PDT-SST 2021 JUNIO'!$B$1:$AG$99</definedName>
    <definedName name="_xlnm.Print_Area" localSheetId="3">'PDT-SST 2021 MARZO'!$B$1:$AG$98</definedName>
    <definedName name="copia">SUM([1]!EJECUC_FUNC[P. PRODUCT])</definedName>
    <definedName name="EJECUC.P.TIERRAS" localSheetId="0">SUM([1]!EJECUC_FUNC[P. TIERRAS])</definedName>
    <definedName name="EJECUC.P.TIERRAS" localSheetId="2">SUM([1]!EJECUC_FUNC[P. TIERRAS])</definedName>
    <definedName name="EJECUC.P.TIERRAS" localSheetId="3">SUM([1]!EJECUC_FUNC[P. TIERRAS])</definedName>
    <definedName name="EJECUC.P.TIERRAS">SUM([1]!EJECUC_FUNC[P. TIERRAS])</definedName>
    <definedName name="EJECUC_P_PRODUCT" localSheetId="0">SUM([1]!EJECUC_FUNC[P. PRODUCT])</definedName>
    <definedName name="EJECUC_P_PRODUCT" localSheetId="2">SUM([1]!EJECUC_FUNC[P. PRODUCT])</definedName>
    <definedName name="EJECUC_P_PRODUCT" localSheetId="3">SUM([1]!EJECUC_FUNC[P. PRODUCT])</definedName>
    <definedName name="EJECUC_P_PRODUCT">SUM([1]!EJECUC_FUNC[P. PRODUCT])</definedName>
    <definedName name="nuevo">SUM([1]!tbl_PPTO_FUNCION[FUNCIONAMIENTO])</definedName>
    <definedName name="nuevo3">SUM([1]!tbl_PPTO_FUNCION[FUNCIONAMIENTO])</definedName>
    <definedName name="prueba">SUM('[1]TOTAL CAJA MENOR VIATICOS'!$J$10:$L$10)</definedName>
    <definedName name="TotalEjecucion" localSheetId="0">SUM('[1]TOTAL CAJA MENOR VIATICOS'!$J$11:$L$11)</definedName>
    <definedName name="TotalEjecucion" localSheetId="2">SUM('[1]TOTAL CAJA MENOR VIATICOS'!$J$11:$L$11)</definedName>
    <definedName name="TotalEjecucion" localSheetId="3">SUM('[1]TOTAL CAJA MENOR VIATICOS'!$J$11:$L$11)</definedName>
    <definedName name="TotalEjecucion">SUM('[1]TOTAL CAJA MENOR VIATICOS'!$J$11:$L$11)</definedName>
    <definedName name="TotalGastosMensuales" localSheetId="0">SUM([1]!EJECUC_FUNC[FUNCIONAMIENTO])</definedName>
    <definedName name="TotalGastosMensuales" localSheetId="2">SUM([1]!EJECUC_FUNC[FUNCIONAMIENTO])</definedName>
    <definedName name="TotalGastosMensuales" localSheetId="3">SUM([1]!EJECUC_FUNC[FUNCIONAMIENTO])</definedName>
    <definedName name="TotalGastosMensuales">SUM([1]!EJECUC_FUNC[FUNCIONAMIENTO])</definedName>
    <definedName name="TotalIngresosMensuales" localSheetId="0">SUM([1]!tbl_PPTO_FUNCION[FUNCIONAMIENTO])</definedName>
    <definedName name="TotalIngresosMensuales" localSheetId="2">SUM([1]!tbl_PPTO_FUNCION[FUNCIONAMIENTO])</definedName>
    <definedName name="TotalIngresosMensuales" localSheetId="3">SUM([1]!tbl_PPTO_FUNCION[FUNCIONAMIENTO])</definedName>
    <definedName name="TotalIngresosMensuales">SUM([1]!tbl_PPTO_FUNCION[FUNCIONAMIENTO])</definedName>
    <definedName name="TotalPresupuesto" localSheetId="0">SUM('[1]TOTAL CAJA MENOR VIATICOS'!$J$10:$L$10)</definedName>
    <definedName name="TotalPresupuesto" localSheetId="2">SUM('[1]TOTAL CAJA MENOR VIATICOS'!$J$10:$L$10)</definedName>
    <definedName name="TotalPresupuesto" localSheetId="3">SUM('[1]TOTAL CAJA MENOR VIATICOS'!$J$10:$L$10)</definedName>
    <definedName name="TotalPresupuesto">SUM('[1]TOTAL CAJA MENOR VIATICOS'!$J$10:$L$10)</definedName>
    <definedName name="xxx" localSheetId="0">SUM([1]!EJECUC_FUNC[P. PRODUCT])</definedName>
    <definedName name="xxx" localSheetId="2">SUM([1]!EJECUC_FUNC[P. PRODUCT])</definedName>
    <definedName name="xxx" localSheetId="3">SUM([1]!EJECUC_FUNC[P. PRODUCT])</definedName>
    <definedName name="xxx">SUM([1]!EJECUC_FUNC[P. PRODUCT])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F15" i="7"/>
  <c r="F8" i="7"/>
  <c r="G12" i="7"/>
  <c r="G11" i="7"/>
  <c r="G77" i="7"/>
  <c r="F77" i="7"/>
  <c r="F74" i="7"/>
  <c r="F76" i="7"/>
  <c r="G65" i="7"/>
  <c r="F65" i="7"/>
  <c r="G44" i="7"/>
  <c r="G43" i="7"/>
  <c r="F44" i="7"/>
  <c r="F43" i="7"/>
  <c r="G42" i="7"/>
  <c r="F38" i="7"/>
  <c r="F41" i="7"/>
  <c r="F42" i="7"/>
  <c r="E65" i="7" l="1"/>
  <c r="H87" i="7"/>
  <c r="F84" i="7"/>
  <c r="G70" i="7"/>
  <c r="F70" i="7"/>
  <c r="G69" i="7"/>
  <c r="F69" i="7"/>
  <c r="G79" i="7"/>
  <c r="F72" i="7"/>
  <c r="F73" i="7"/>
  <c r="F75" i="7"/>
  <c r="F78" i="7"/>
  <c r="F79" i="7"/>
  <c r="F67" i="7"/>
  <c r="F64" i="7"/>
  <c r="F61" i="7"/>
  <c r="F59" i="7"/>
  <c r="F49" i="7"/>
  <c r="F46" i="7"/>
  <c r="F35" i="7"/>
  <c r="F32" i="7"/>
  <c r="F26" i="7"/>
  <c r="E69" i="7" l="1"/>
  <c r="E70" i="7"/>
  <c r="G9" i="7" l="1"/>
  <c r="F9" i="7"/>
  <c r="G73" i="7"/>
  <c r="G67" i="7"/>
  <c r="G63" i="7"/>
  <c r="G58" i="7"/>
  <c r="G59" i="7"/>
  <c r="G47" i="7"/>
  <c r="E9" i="7" l="1"/>
  <c r="G46" i="7"/>
  <c r="AD87" i="10"/>
  <c r="AB87" i="10"/>
  <c r="Z87" i="10"/>
  <c r="X87" i="10"/>
  <c r="V87" i="10"/>
  <c r="T87" i="10"/>
  <c r="R87" i="10"/>
  <c r="L87" i="10"/>
  <c r="J87" i="10"/>
  <c r="H87" i="10"/>
  <c r="AD86" i="10"/>
  <c r="AC86" i="10"/>
  <c r="AB86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N86" i="10"/>
  <c r="M86" i="10"/>
  <c r="L86" i="10"/>
  <c r="K86" i="10"/>
  <c r="J86" i="10"/>
  <c r="I86" i="10"/>
  <c r="H86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E68" i="10"/>
  <c r="E67" i="10"/>
  <c r="G66" i="10"/>
  <c r="E66" i="10" s="1"/>
  <c r="G64" i="10"/>
  <c r="E64" i="10" s="1"/>
  <c r="F64" i="10"/>
  <c r="G63" i="10"/>
  <c r="F63" i="10"/>
  <c r="G61" i="10"/>
  <c r="F61" i="10"/>
  <c r="G59" i="10"/>
  <c r="F59" i="10"/>
  <c r="G58" i="10"/>
  <c r="F58" i="10"/>
  <c r="G56" i="10"/>
  <c r="E56" i="10" s="1"/>
  <c r="F56" i="10"/>
  <c r="G55" i="10"/>
  <c r="F55" i="10"/>
  <c r="G54" i="10"/>
  <c r="F54" i="10"/>
  <c r="G53" i="10"/>
  <c r="F53" i="10"/>
  <c r="E53" i="10"/>
  <c r="G52" i="10"/>
  <c r="F52" i="10"/>
  <c r="G50" i="10"/>
  <c r="F50" i="10"/>
  <c r="G49" i="10"/>
  <c r="F49" i="10"/>
  <c r="G47" i="10"/>
  <c r="F47" i="10"/>
  <c r="G46" i="10"/>
  <c r="F46" i="10"/>
  <c r="E46" i="10"/>
  <c r="G44" i="10"/>
  <c r="E44" i="10" s="1"/>
  <c r="F44" i="10"/>
  <c r="G43" i="10"/>
  <c r="F43" i="10"/>
  <c r="G42" i="10"/>
  <c r="E42" i="10" s="1"/>
  <c r="F42" i="10"/>
  <c r="G41" i="10"/>
  <c r="F41" i="10"/>
  <c r="G39" i="10"/>
  <c r="F39" i="10"/>
  <c r="G38" i="10"/>
  <c r="F38" i="10"/>
  <c r="G37" i="10"/>
  <c r="F37" i="10"/>
  <c r="G35" i="10"/>
  <c r="E35" i="10" s="1"/>
  <c r="F35" i="10"/>
  <c r="G34" i="10"/>
  <c r="F34" i="10"/>
  <c r="G33" i="10"/>
  <c r="F33" i="10"/>
  <c r="G32" i="10"/>
  <c r="F32" i="10"/>
  <c r="E32" i="10"/>
  <c r="G31" i="10"/>
  <c r="F31" i="10"/>
  <c r="G30" i="10"/>
  <c r="F30" i="10"/>
  <c r="G29" i="10"/>
  <c r="F29" i="10"/>
  <c r="G27" i="10"/>
  <c r="F27" i="10"/>
  <c r="G26" i="10"/>
  <c r="F26" i="10"/>
  <c r="E26" i="10"/>
  <c r="G24" i="10"/>
  <c r="E24" i="10" s="1"/>
  <c r="F24" i="10"/>
  <c r="G23" i="10"/>
  <c r="F23" i="10"/>
  <c r="G21" i="10"/>
  <c r="E21" i="10" s="1"/>
  <c r="F21" i="10"/>
  <c r="G20" i="10"/>
  <c r="F20" i="10"/>
  <c r="G18" i="10"/>
  <c r="F18" i="10"/>
  <c r="G17" i="10"/>
  <c r="F17" i="10"/>
  <c r="G15" i="10"/>
  <c r="F15" i="10"/>
  <c r="G14" i="10"/>
  <c r="E14" i="10" s="1"/>
  <c r="F14" i="10"/>
  <c r="G12" i="10"/>
  <c r="F12" i="10"/>
  <c r="G11" i="10"/>
  <c r="F11" i="10"/>
  <c r="G10" i="10"/>
  <c r="F10" i="10"/>
  <c r="E10" i="10"/>
  <c r="G8" i="10"/>
  <c r="F8" i="10"/>
  <c r="G7" i="10"/>
  <c r="F7" i="10"/>
  <c r="G6" i="10"/>
  <c r="F6" i="10"/>
  <c r="G4" i="10"/>
  <c r="F4" i="10"/>
  <c r="L87" i="7"/>
  <c r="E17" i="10" l="1"/>
  <c r="E20" i="10"/>
  <c r="E27" i="10"/>
  <c r="E38" i="10"/>
  <c r="E41" i="10"/>
  <c r="E47" i="10"/>
  <c r="E59" i="10"/>
  <c r="E63" i="10"/>
  <c r="E82" i="10"/>
  <c r="E84" i="10"/>
  <c r="E12" i="10"/>
  <c r="E34" i="10"/>
  <c r="E55" i="10"/>
  <c r="E4" i="10"/>
  <c r="E6" i="10"/>
  <c r="E8" i="10"/>
  <c r="E15" i="10"/>
  <c r="E29" i="10"/>
  <c r="E31" i="10"/>
  <c r="E37" i="10"/>
  <c r="E49" i="10"/>
  <c r="E52" i="10"/>
  <c r="E58" i="10"/>
  <c r="E11" i="10"/>
  <c r="E50" i="10"/>
  <c r="E7" i="10"/>
  <c r="E23" i="10"/>
  <c r="E30" i="10"/>
  <c r="E33" i="10"/>
  <c r="E39" i="10"/>
  <c r="E83" i="10"/>
  <c r="E18" i="10"/>
  <c r="E43" i="10"/>
  <c r="E54" i="10"/>
  <c r="E61" i="10"/>
  <c r="E46" i="7"/>
  <c r="AG89" i="10"/>
  <c r="J89" i="10" s="1"/>
  <c r="AF86" i="10"/>
  <c r="N89" i="10"/>
  <c r="N88" i="10"/>
  <c r="P88" i="10"/>
  <c r="X89" i="10"/>
  <c r="Z89" i="10"/>
  <c r="H88" i="10"/>
  <c r="AF87" i="10"/>
  <c r="J88" i="10"/>
  <c r="L88" i="10"/>
  <c r="R88" i="10"/>
  <c r="T88" i="10"/>
  <c r="V88" i="10"/>
  <c r="X88" i="10"/>
  <c r="Z88" i="10"/>
  <c r="AB88" i="10"/>
  <c r="AD88" i="10"/>
  <c r="I87" i="7"/>
  <c r="J87" i="7"/>
  <c r="K87" i="7"/>
  <c r="M87" i="7"/>
  <c r="N87" i="7"/>
  <c r="P87" i="7"/>
  <c r="Q87" i="7"/>
  <c r="R87" i="7"/>
  <c r="S87" i="7"/>
  <c r="T87" i="7"/>
  <c r="U87" i="7"/>
  <c r="V87" i="7"/>
  <c r="W87" i="7"/>
  <c r="X87" i="7"/>
  <c r="Y87" i="7"/>
  <c r="Z87" i="7"/>
  <c r="AA87" i="7"/>
  <c r="AB87" i="7"/>
  <c r="AC87" i="7"/>
  <c r="AD87" i="7"/>
  <c r="F63" i="7"/>
  <c r="F58" i="7"/>
  <c r="F47" i="7"/>
  <c r="P90" i="7" l="1"/>
  <c r="T89" i="10"/>
  <c r="H89" i="10"/>
  <c r="AB89" i="10"/>
  <c r="R89" i="10"/>
  <c r="L89" i="10"/>
  <c r="AF88" i="10"/>
  <c r="AG85" i="10" s="1"/>
  <c r="AF87" i="7"/>
  <c r="AD89" i="10"/>
  <c r="V89" i="10"/>
  <c r="P89" i="10"/>
  <c r="AG90" i="7"/>
  <c r="T89" i="7"/>
  <c r="L89" i="7"/>
  <c r="F85" i="7"/>
  <c r="G84" i="7"/>
  <c r="E84" i="7" s="1"/>
  <c r="G83" i="7"/>
  <c r="F83" i="7"/>
  <c r="G82" i="7"/>
  <c r="F82" i="7"/>
  <c r="G81" i="7"/>
  <c r="F81" i="7"/>
  <c r="G80" i="7"/>
  <c r="F80" i="7"/>
  <c r="G78" i="7"/>
  <c r="G76" i="7"/>
  <c r="G75" i="7"/>
  <c r="G74" i="7"/>
  <c r="G72" i="7"/>
  <c r="E67" i="7"/>
  <c r="G64" i="7"/>
  <c r="G61" i="7"/>
  <c r="G56" i="7"/>
  <c r="F56" i="7"/>
  <c r="G55" i="7"/>
  <c r="F55" i="7"/>
  <c r="G54" i="7"/>
  <c r="F54" i="7"/>
  <c r="G53" i="7"/>
  <c r="F53" i="7"/>
  <c r="G52" i="7"/>
  <c r="F52" i="7"/>
  <c r="G50" i="7"/>
  <c r="F50" i="7"/>
  <c r="G49" i="7"/>
  <c r="E47" i="7"/>
  <c r="G41" i="7"/>
  <c r="G40" i="7"/>
  <c r="F40" i="7"/>
  <c r="G39" i="7"/>
  <c r="F39" i="7"/>
  <c r="G38" i="7"/>
  <c r="G36" i="7"/>
  <c r="F36" i="7"/>
  <c r="G35" i="7"/>
  <c r="G33" i="7"/>
  <c r="F33" i="7"/>
  <c r="G32" i="7"/>
  <c r="G31" i="7"/>
  <c r="F31" i="7"/>
  <c r="G30" i="7"/>
  <c r="F30" i="7"/>
  <c r="G29" i="7"/>
  <c r="F29" i="7"/>
  <c r="G28" i="7"/>
  <c r="F28" i="7"/>
  <c r="G26" i="7"/>
  <c r="G24" i="7"/>
  <c r="F24" i="7"/>
  <c r="G22" i="7"/>
  <c r="F22" i="7"/>
  <c r="G21" i="7"/>
  <c r="F21" i="7"/>
  <c r="G19" i="7"/>
  <c r="F19" i="7"/>
  <c r="G18" i="7"/>
  <c r="F18" i="7"/>
  <c r="G16" i="7"/>
  <c r="G15" i="7"/>
  <c r="G13" i="7"/>
  <c r="F13" i="7"/>
  <c r="G8" i="7"/>
  <c r="G7" i="7"/>
  <c r="F7" i="7"/>
  <c r="G6" i="7"/>
  <c r="F6" i="7"/>
  <c r="G4" i="7"/>
  <c r="F4" i="7"/>
  <c r="AB90" i="7" l="1"/>
  <c r="T90" i="7"/>
  <c r="L90" i="7"/>
  <c r="X90" i="7"/>
  <c r="H90" i="7"/>
  <c r="AD90" i="7"/>
  <c r="V90" i="7"/>
  <c r="N90" i="7"/>
  <c r="Z90" i="7"/>
  <c r="R90" i="7"/>
  <c r="J90" i="7"/>
  <c r="AG3" i="10"/>
  <c r="E26" i="7"/>
  <c r="E28" i="7"/>
  <c r="E55" i="7"/>
  <c r="E32" i="7"/>
  <c r="E4" i="7"/>
  <c r="E24" i="7"/>
  <c r="E7" i="7"/>
  <c r="E13" i="7"/>
  <c r="E18" i="7"/>
  <c r="E40" i="7"/>
  <c r="E54" i="7"/>
  <c r="E41" i="7"/>
  <c r="E50" i="7"/>
  <c r="E53" i="7"/>
  <c r="E83" i="7"/>
  <c r="E16" i="7"/>
  <c r="E19" i="7"/>
  <c r="E22" i="7"/>
  <c r="E33" i="7"/>
  <c r="E35" i="7"/>
  <c r="E38" i="7"/>
  <c r="E58" i="7"/>
  <c r="E61" i="7"/>
  <c r="E64" i="7"/>
  <c r="E6" i="7"/>
  <c r="E8" i="7"/>
  <c r="E29" i="7"/>
  <c r="E30" i="7"/>
  <c r="E49" i="7"/>
  <c r="E52" i="7"/>
  <c r="E15" i="7"/>
  <c r="E21" i="7"/>
  <c r="E31" i="7"/>
  <c r="E36" i="7"/>
  <c r="E39" i="7"/>
  <c r="E56" i="7"/>
  <c r="E59" i="7"/>
  <c r="E63" i="7"/>
  <c r="N89" i="7"/>
  <c r="V89" i="7"/>
  <c r="J89" i="7"/>
  <c r="R89" i="7"/>
  <c r="Z89" i="7"/>
  <c r="AB89" i="7"/>
  <c r="AD89" i="7"/>
  <c r="H89" i="7"/>
  <c r="P89" i="7"/>
  <c r="X89" i="7"/>
  <c r="AF88" i="7"/>
  <c r="AF89" i="7" s="1"/>
  <c r="AF90" i="7" l="1"/>
  <c r="AG86" i="7"/>
  <c r="AG3" i="7" l="1"/>
  <c r="AD87" i="4"/>
  <c r="AB87" i="4"/>
  <c r="Z87" i="4"/>
  <c r="X87" i="4"/>
  <c r="V87" i="4"/>
  <c r="T87" i="4"/>
  <c r="R87" i="4"/>
  <c r="P87" i="4"/>
  <c r="N87" i="4"/>
  <c r="L87" i="4"/>
  <c r="J87" i="4"/>
  <c r="H87" i="4"/>
  <c r="AD86" i="4"/>
  <c r="AB86" i="4"/>
  <c r="Z86" i="4"/>
  <c r="X86" i="4"/>
  <c r="V86" i="4"/>
  <c r="T86" i="4"/>
  <c r="R86" i="4"/>
  <c r="P86" i="4"/>
  <c r="N86" i="4"/>
  <c r="L86" i="4"/>
  <c r="J86" i="4"/>
  <c r="H86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4" i="4"/>
  <c r="F64" i="4"/>
  <c r="G63" i="4"/>
  <c r="F63" i="4"/>
  <c r="G61" i="4"/>
  <c r="F61" i="4"/>
  <c r="G59" i="4"/>
  <c r="F59" i="4"/>
  <c r="G58" i="4"/>
  <c r="F58" i="4"/>
  <c r="G56" i="4"/>
  <c r="F56" i="4"/>
  <c r="G55" i="4"/>
  <c r="F55" i="4"/>
  <c r="G54" i="4"/>
  <c r="F54" i="4"/>
  <c r="G53" i="4"/>
  <c r="F53" i="4"/>
  <c r="G50" i="4"/>
  <c r="F50" i="4"/>
  <c r="G49" i="4"/>
  <c r="F49" i="4"/>
  <c r="G47" i="4"/>
  <c r="F47" i="4"/>
  <c r="G46" i="4"/>
  <c r="F46" i="4"/>
  <c r="G44" i="4"/>
  <c r="F44" i="4"/>
  <c r="F43" i="4"/>
  <c r="F42" i="4"/>
  <c r="G41" i="4"/>
  <c r="F41" i="4"/>
  <c r="G39" i="4"/>
  <c r="F39" i="4"/>
  <c r="G38" i="4"/>
  <c r="F38" i="4"/>
  <c r="G37" i="4"/>
  <c r="F37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7" i="4"/>
  <c r="F27" i="4"/>
  <c r="G26" i="4"/>
  <c r="F26" i="4"/>
  <c r="G24" i="4"/>
  <c r="F24" i="4"/>
  <c r="G18" i="4"/>
  <c r="F18" i="4"/>
  <c r="G15" i="4"/>
  <c r="F15" i="4"/>
  <c r="G14" i="4"/>
  <c r="F14" i="4"/>
  <c r="G12" i="4"/>
  <c r="F12" i="4"/>
  <c r="G10" i="4"/>
  <c r="F10" i="4"/>
  <c r="G8" i="4"/>
  <c r="F8" i="4"/>
  <c r="G7" i="4"/>
  <c r="F7" i="4"/>
  <c r="AF86" i="4" l="1"/>
  <c r="E31" i="4"/>
  <c r="E64" i="4"/>
  <c r="E27" i="4"/>
  <c r="E61" i="4"/>
  <c r="E44" i="4"/>
  <c r="E24" i="4" l="1"/>
  <c r="E18" i="4"/>
  <c r="E59" i="4"/>
  <c r="E39" i="4"/>
  <c r="E46" i="4"/>
  <c r="E38" i="4"/>
  <c r="E68" i="4" l="1"/>
  <c r="E67" i="4"/>
  <c r="G66" i="4"/>
  <c r="E66" i="4" s="1"/>
  <c r="G23" i="4" l="1"/>
  <c r="F23" i="4"/>
  <c r="E23" i="4" l="1"/>
  <c r="R88" i="4" l="1"/>
  <c r="T88" i="4"/>
  <c r="AF87" i="4" l="1"/>
  <c r="AF88" i="4" s="1"/>
  <c r="G20" i="4"/>
  <c r="F20" i="4"/>
  <c r="E20" i="4" l="1"/>
  <c r="G17" i="4" l="1"/>
  <c r="F17" i="4"/>
  <c r="G6" i="4"/>
  <c r="F6" i="4"/>
  <c r="G4" i="4"/>
  <c r="F4" i="4"/>
  <c r="E4" i="4" l="1"/>
  <c r="E17" i="4"/>
  <c r="E47" i="4"/>
  <c r="E7" i="4"/>
  <c r="E50" i="4" l="1"/>
  <c r="E83" i="4"/>
  <c r="E84" i="4"/>
  <c r="E63" i="4"/>
  <c r="E49" i="4" l="1"/>
  <c r="E37" i="4"/>
  <c r="E82" i="4" l="1"/>
  <c r="E29" i="4"/>
  <c r="F21" i="4"/>
  <c r="G21" i="4"/>
  <c r="F11" i="4"/>
  <c r="G11" i="4"/>
  <c r="E34" i="4" l="1"/>
  <c r="E21" i="4"/>
  <c r="E11" i="4"/>
  <c r="E12" i="4"/>
  <c r="E8" i="4"/>
  <c r="E55" i="4" l="1"/>
  <c r="E54" i="4"/>
  <c r="G42" i="4"/>
  <c r="E42" i="4" s="1"/>
  <c r="E26" i="4"/>
  <c r="G43" i="4" l="1"/>
  <c r="E43" i="4" l="1"/>
  <c r="E41" i="4"/>
  <c r="J88" i="4" l="1"/>
  <c r="Z88" i="4"/>
  <c r="AB88" i="4"/>
  <c r="L88" i="4"/>
  <c r="AD88" i="4"/>
  <c r="V88" i="4"/>
  <c r="N88" i="4"/>
  <c r="P88" i="4"/>
  <c r="X88" i="4"/>
  <c r="H88" i="4"/>
  <c r="G52" i="4"/>
  <c r="F52" i="4"/>
  <c r="E35" i="4"/>
  <c r="E58" i="4" l="1"/>
  <c r="E30" i="4"/>
  <c r="E56" i="4"/>
  <c r="E32" i="4"/>
  <c r="E14" i="4"/>
  <c r="E33" i="4"/>
  <c r="E10" i="4"/>
  <c r="E15" i="4"/>
  <c r="E53" i="4"/>
  <c r="E52" i="4"/>
  <c r="E6" i="4"/>
  <c r="AG3" i="4" l="1"/>
  <c r="AG8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tc={42C69A2C-8AD6-41B7-9B95-9B6078009311}</author>
    <author>Jheysson Jairo Orozco Molina</author>
  </authors>
  <commentList>
    <comment ref="D37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considero que estos temas documentales se deben realizar en los dos primeros meses del año</t>
        </r>
      </text>
    </comment>
    <comment ref="D65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Se recomienda tener encuentra las actividades generales relacionadas con la implementación del Ley 1503 de 2011 y el Decreto 2851 de 2013, dando continuidad con los reportado en la implementación del PESV frente al 2018.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GINA PASTRANA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Claro que si se dará continuidad frente al 2018, gracias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Jheysson Jairo Orozco Molina</author>
  </authors>
  <commentList>
    <comment ref="D66" authorId="0" shapeId="0" xr:uid="{8FFCACD0-05D6-4A9C-A338-558619ACE925}">
      <text>
        <r>
          <rPr>
            <b/>
            <sz val="9"/>
            <color rgb="FF000000"/>
            <rFont val="Tahoma"/>
            <family val="2"/>
          </rPr>
          <t xml:space="preserve">Se recomienda tener encuentra las actividades generales relacionadas con la implementación del Ley 1503 de 2011 y el Decreto 2851 de 2013, dando continuidad con los reportado en la implementación del PESV frente al 2018.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GINA PASTRANA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Claro que si se dará continuidad frente al 2018, gracias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tc={9F0E58B3-B7F7-41A2-AFC1-265523626041}</author>
    <author>Jheysson Jairo Orozco Molina</author>
  </authors>
  <commentList>
    <comment ref="D37" authorId="0" shapeId="0" xr:uid="{9F0E58B3-B7F7-41A2-AFC1-26552362604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considero que estos temas documentales se deben realizar en los dos primeros meses del año</t>
        </r>
      </text>
    </comment>
    <comment ref="D65" authorId="1" shapeId="0" xr:uid="{8F8BDF93-C6A2-4A1E-AE88-04F410775D60}">
      <text>
        <r>
          <rPr>
            <b/>
            <sz val="9"/>
            <color rgb="FF000000"/>
            <rFont val="Tahoma"/>
            <family val="2"/>
          </rPr>
          <t xml:space="preserve">Se recomienda tener encuentra las actividades generales relacionadas con la implementación del Ley 1503 de 2011 y el Decreto 2851 de 2013, dando continuidad con los reportado en la implementación del PESV frente al 2018.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GINA PASTRANA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Claro que si se dará continuidad frente al 2018, gracias</t>
        </r>
      </text>
    </comment>
  </commentList>
</comments>
</file>

<file path=xl/sharedStrings.xml><?xml version="1.0" encoding="utf-8"?>
<sst xmlns="http://schemas.openxmlformats.org/spreadsheetml/2006/main" count="748" uniqueCount="248">
  <si>
    <t>CRONOGRAMA ANUAL DEL SISTEMA DE GESTIÓN DE SEGURIDAD Y SALUD EN EL TRABAJO
VIGENCIA: 2021</t>
  </si>
  <si>
    <t xml:space="preserve">% de Cumplimiento </t>
  </si>
  <si>
    <t>Planeadas</t>
  </si>
  <si>
    <t>Ejecutadas</t>
  </si>
  <si>
    <t>Ene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</si>
  <si>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</si>
  <si>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</si>
  <si>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</si>
  <si>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</si>
  <si>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</si>
  <si>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</si>
  <si>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</si>
  <si>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</si>
  <si>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</si>
  <si>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</si>
  <si>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</si>
  <si>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OBSERVACIÓN</t>
  </si>
  <si>
    <t>% De Avance SG SST</t>
  </si>
  <si>
    <t>RESPONSABLE DE LA ACTIVIDAD</t>
  </si>
  <si>
    <t>Estándar</t>
  </si>
  <si>
    <t>Actividad</t>
  </si>
  <si>
    <t>P</t>
  </si>
  <si>
    <t>E</t>
  </si>
  <si>
    <t>PLANEAR</t>
  </si>
  <si>
    <t>Gestión Integral del Sistema de Gestión de la Seguridad y Salud en el trabajo</t>
  </si>
  <si>
    <t>RECURSOS DEL SISTEMA DE GESTIÓN DE SST</t>
  </si>
  <si>
    <t>Establecer los recursos del SG SST</t>
  </si>
  <si>
    <t>GINA PASTRANA</t>
  </si>
  <si>
    <t>CAPACITACIÓN, INDUCCIÓN Y REINDUCCIÓN EL SEGURIDAD Y SALUD EN EL TRABAJO</t>
  </si>
  <si>
    <t>Elaborar cronograma de Capacitación, Inducción y Reinducción en SST</t>
  </si>
  <si>
    <t>BRAYAN CASTELLANOS / GINA PASTRANA</t>
  </si>
  <si>
    <t>Seguimiento al cumplimiento del cronograma de Capacitación, Inducción y Reinducción</t>
  </si>
  <si>
    <r>
      <t xml:space="preserve">Seguimiento y control de la  Inducción y reinducción para funcionarios y contratistas </t>
    </r>
    <r>
      <rPr>
        <sz val="11"/>
        <color theme="1"/>
        <rFont val="Calibri (Cuerpo)_x0000_"/>
      </rPr>
      <t>(nivel central y territorial)</t>
    </r>
  </si>
  <si>
    <t>POLÍTICA Y OBJETIVOS E INDICADORES DEL SG SST</t>
  </si>
  <si>
    <t>Revisar y actualizar la Política y objetivos del SG - SST de ser necesario</t>
  </si>
  <si>
    <r>
      <t>Socializar la política y objetivos del SST  a  los colaboradores y al COPASST.</t>
    </r>
    <r>
      <rPr>
        <sz val="11"/>
        <color theme="1"/>
        <rFont val="Calibri (Cuerpo)_x0000_"/>
      </rPr>
      <t xml:space="preserve"> (nivel central y territorial)</t>
    </r>
  </si>
  <si>
    <t>Mantener actualizados los indicadores del SG SST de acuerdo a la periodicidad definida en cada uno de ellos en los programas establecidos.</t>
  </si>
  <si>
    <t>TODO EL EQUIPO / LIDERA JULIAN TINJACA</t>
  </si>
  <si>
    <t xml:space="preserve">MATRIZ DE REQUISITOS LEGALES </t>
  </si>
  <si>
    <t>Actualización de la Matriz Legal del SG SST</t>
  </si>
  <si>
    <t>Evaluación de la matriz legal de SG SST</t>
  </si>
  <si>
    <t xml:space="preserve">RESQUISITOS EN SST PARA CONTRATISTAS, PROVEEDORES, ADQUISICIONES </t>
  </si>
  <si>
    <t>Inclusión de los aspectos de SST en la evaluación y selección de proveedores y contratistas, mediante acompañamiento en mesas técnicas contractuales de la entidad</t>
  </si>
  <si>
    <t>BRAYAN CASTELLANOS</t>
  </si>
  <si>
    <t>Revisión y validación de los requisitos en SST para la suscripción de un contrato por prestación de servicios profesionales o de apoyo a la gestión. (Anexo 3)</t>
  </si>
  <si>
    <t>TODO EL EQUIPO</t>
  </si>
  <si>
    <t xml:space="preserve">GESTIÓN OPERATIVA ARL </t>
  </si>
  <si>
    <t>Realizar liquidación de riesgo V de los contratistas de la Unidad</t>
  </si>
  <si>
    <t>JULIAN TINJACA</t>
  </si>
  <si>
    <t>Realizar tramite de afiliaciones y novedades ante la ARL de funcionarios y contratistas</t>
  </si>
  <si>
    <t>BRAYAN CASTELLANOS / JULIAN TINJACA</t>
  </si>
  <si>
    <t>COMITÉ PARITARIO DE SEGURIDAD Y SALUD EN EL TRABAJO - COPASST</t>
  </si>
  <si>
    <t>Seguimiento al cumplimiento del plan de trabajo del Copasst, asi como de las reuniones mensulaes.</t>
  </si>
  <si>
    <t>Realizar convocatoria y elección del COPASST</t>
  </si>
  <si>
    <t>COMITÉ DE CONVIVENCIA LABORAL</t>
  </si>
  <si>
    <t>Seguimiento al cumplimiento de  las reuniones por parte del Comité de Convivencia Laboral  (actas de las reuniones e informes de Gestión)</t>
  </si>
  <si>
    <t>Realizar convocatoria y elecciòn del Comité de Convivencia Laboral</t>
  </si>
  <si>
    <t>2. HACER</t>
  </si>
  <si>
    <t>Gestión de la Salud</t>
  </si>
  <si>
    <t>PROGRAMA DE MEDICINA PREVENTIVA Y DEL TRABAJO</t>
  </si>
  <si>
    <t xml:space="preserve">Verificación e identificación de condiciones de salud en la base de condiciones de salud de Examenes medico ocupacionales </t>
  </si>
  <si>
    <t>BRAYAN CASTELLANOS / PSICOLOG@</t>
  </si>
  <si>
    <t>Seguimiento a casos con recomendaciones derivadas enfermedad de origen laboral y comun.</t>
  </si>
  <si>
    <t>Socialización de recomendaciones medico laborales emitidas por EPS, IPS, examenes medicos ocupacionales.</t>
  </si>
  <si>
    <t>Mesas Laborales de Casos por Enfermedad Laboral y Accidente de Trabajo</t>
  </si>
  <si>
    <t>Actividades de promoción y prevención enmarcado en la guía de salud visual  (Nivel Central y Territorial)</t>
  </si>
  <si>
    <t>Actividades de promoción y prevención enmarcado en la guia de riesgo cardiovascular  (Nivel Central y Territorial)</t>
  </si>
  <si>
    <t>Gestionar examenes de  Ingreso, egreso, periódicos, post incapacidad  (Nivel Central y Territorial) Actividad que se realiza conforme la necesidad de ingresos y retiros, los periodicos se realizaran de acuerdo con lo que disponga el Gobierno Nacional frente a COVID-19</t>
  </si>
  <si>
    <t>GINA PASTRANA / BLANCA RODRIGUEZ</t>
  </si>
  <si>
    <t>RIESGO BIOLÓGICO</t>
  </si>
  <si>
    <t>Actualizar guía de riesgos biológico</t>
  </si>
  <si>
    <t>Realizar campañas de promoción y prevención frente al riesgo biológico</t>
  </si>
  <si>
    <t>Implementar las acciones establecidas en el protocolo general de bioseguridad de prevención del COVID-19</t>
  </si>
  <si>
    <t>TODO EL EQUIPO / LIDERA GINA PASTRANA</t>
  </si>
  <si>
    <t>PROGRAMA DE VIGILANCIA EPIDEMIOLÓGICA DE DESORDENES MUSCULO ESUQELÉTICO - PVE DME</t>
  </si>
  <si>
    <t>Actualización Bases de datos de condiciones de salud</t>
  </si>
  <si>
    <t>Actualización bases de datos de condiciones de trabajo</t>
  </si>
  <si>
    <t>Seguimiento a condiciones de salud con sintomatología alta y moderada</t>
  </si>
  <si>
    <t>Actividades de promoción y prevención osteomuscular</t>
  </si>
  <si>
    <t>PROGRAMA DE VIGILANCIA EPIDEMIOLÓGICA DE RIESGO PSICOSOCIAL</t>
  </si>
  <si>
    <t>Aplicación de la Batería de Riesgo Psicosocial.</t>
  </si>
  <si>
    <t>PSICOLOG@ / GINA PASTRANA</t>
  </si>
  <si>
    <t>Realizar actividades de intervención enmarcadas en el PVE Psicosocial</t>
  </si>
  <si>
    <t>PROGRAMA DE ESTILO DE VIDA Y ENTORNO SALUDABLE</t>
  </si>
  <si>
    <r>
      <t xml:space="preserve">Actividades de promoción y autocuidado enmarcado en el programa de estilos de vida y entorno saludable </t>
    </r>
    <r>
      <rPr>
        <sz val="11"/>
        <color theme="1"/>
        <rFont val="Calibri (Cuerpo)_x0000_"/>
      </rPr>
      <t>(nivel central y territorial)</t>
    </r>
  </si>
  <si>
    <t>Semana de la Salud  (Virtual) (nivel central y territorial)</t>
  </si>
  <si>
    <t>TODO EL EQUIPO / LIDERA BRAYAN CASTELLANOS</t>
  </si>
  <si>
    <t>REPORTE E INVESTIGACIÓN DE ACCIDENTES DE TRABAJO</t>
  </si>
  <si>
    <t>Seguimiento al cumplimiento de las Investigaciones de AT por parte del equipo investigador y remisión a entidades de salud y Ministerio (cuando se requiera) (nivel central y territorial)</t>
  </si>
  <si>
    <t>Realizar seguimiento y control a la ejecución de las medidas de intervención de acuerdo con las fechas establecidas en las investigaciones de AT</t>
  </si>
  <si>
    <t xml:space="preserve">Mantener actualizado el expediente de accidentalidad. </t>
  </si>
  <si>
    <t xml:space="preserve">Realizar el registro estadístico de  los Indicadores de accidentalidad </t>
  </si>
  <si>
    <t>Elaborar y remitir inofrme de accidentalidad al Copasst</t>
  </si>
  <si>
    <t>Gestión de peligros y riesgos</t>
  </si>
  <si>
    <t>IDENTIFICACIÓN DE PELIGROS, EVALUACIÓN Y DETERMINACIÓN DE CONTROLES</t>
  </si>
  <si>
    <r>
      <t xml:space="preserve">Actualizar las matrices de peligros </t>
    </r>
    <r>
      <rPr>
        <sz val="11"/>
        <color theme="1"/>
        <rFont val="Calibri"/>
        <family val="2"/>
        <scheme val="minor"/>
      </rPr>
      <t>(nivel central y territorial)</t>
    </r>
  </si>
  <si>
    <t>Realizar seguimiento y control a la ejecución de las medidas de intervención establecidas en las matrices de peligros incluídas mediciones ambientales e ser necesario.</t>
  </si>
  <si>
    <t>*</t>
  </si>
  <si>
    <t>PROGRAMA DE ELEMENTOS DE PORTECCIÓN PERSONAL - EPP</t>
  </si>
  <si>
    <t>Socializar a los colaboradores los EPP necesario de acuerdo a la labor y su correcto uso</t>
  </si>
  <si>
    <t>PROGRAMA DE INSPECCIONES DE SEGURIDAD</t>
  </si>
  <si>
    <t>Realizar inspecciones de seguridad (nivel central y territorial)</t>
  </si>
  <si>
    <t>Realizar inspecciones de seguimiento a las medidas de mejora o correctivas identificadas en la  inspección del primer semestre (nivel central y Territorial)</t>
  </si>
  <si>
    <t>GINA PASTRANA / JULIAN TINJACA</t>
  </si>
  <si>
    <t>PLAN ESTRATÉGICO DE SEGURIDAD VIAL - PESV</t>
  </si>
  <si>
    <r>
      <t xml:space="preserve">Socialización del plan estratégico de seguridad vial a  las </t>
    </r>
    <r>
      <rPr>
        <sz val="11"/>
        <color theme="1"/>
        <rFont val="Calibri"/>
        <family val="2"/>
        <scheme val="minor"/>
      </rPr>
      <t>Direcciones Territoriales y sedes del Nivel Central</t>
    </r>
  </si>
  <si>
    <r>
      <t>Elaborar campañas de prevención de riesgo vial y público (</t>
    </r>
    <r>
      <rPr>
        <sz val="11"/>
        <color theme="1"/>
        <rFont val="Calibri"/>
        <family val="2"/>
        <scheme val="minor"/>
      </rPr>
      <t>nivel central y territorial)</t>
    </r>
  </si>
  <si>
    <t>Seguimiento al cumplimiento al cronograma del Plan estratégico de Seguridad Vial</t>
  </si>
  <si>
    <t>Gestión de Amenazas</t>
  </si>
  <si>
    <t>PLAN DE PREVENCIÓN, PREPARACIÓN Y RESPUESTA ANTE EMERGENCIAS</t>
  </si>
  <si>
    <t>Convocatoria, Inscripción y conformación de Brigada de Emergencias.</t>
  </si>
  <si>
    <t>BLANCA RORIGUEZ</t>
  </si>
  <si>
    <t>Establecer archivo de Hojas de vida de los Brigadistas.</t>
  </si>
  <si>
    <t>Levantamiento de Reglamento para Brigada de emergencias</t>
  </si>
  <si>
    <r>
      <t xml:space="preserve">Actualización de Planes de Emergencia y analisis de vulnerabilidad </t>
    </r>
    <r>
      <rPr>
        <sz val="11"/>
        <color theme="1"/>
        <rFont val="Calibri"/>
        <family val="2"/>
        <scheme val="minor"/>
      </rPr>
      <t xml:space="preserve">(nivel central y territorial) </t>
    </r>
  </si>
  <si>
    <t>Levantamiento de MEDEVAC (Medidas de evacuación). Tanto en nivel central como territorial</t>
  </si>
  <si>
    <t>Capacitación a la Brigada de Emerencia:
Tema: Primeros Auxilios Básico (Teorico - Practicas)</t>
  </si>
  <si>
    <t>Capacitación a la Brigada de Emergencia:
Tema: Evacuación y rescate  (Teorico - Practicas)</t>
  </si>
  <si>
    <t>Capacitación a la Brigada de Emergencia:
Tema: Manejo de extintores y control de incendios (Teorico - Practica sin descarga de extintor)</t>
  </si>
  <si>
    <t>Capacitación a la Brigada de Emergencia:
Tema: Socialización del Plan de Emergencias y Guión de simulacro</t>
  </si>
  <si>
    <t>Simulacro de evacuación (nivel central y territorial) - (Actividad que depende de las directrices del Gobierno Nacional frente al COVID--19</t>
  </si>
  <si>
    <t>TODO EL EQUIPO / LIDERA BLANCA RODRIGUEZ</t>
  </si>
  <si>
    <t>3. VERIFICAR</t>
  </si>
  <si>
    <t>Verificación del SG SST</t>
  </si>
  <si>
    <t>Auditoria de cumplimiento al SG SST - En fecha nos aderimos al cronograma de la Oficina de Control Interno</t>
  </si>
  <si>
    <t>Revisión por la Dirección - En fecha nos aderimos al cronograma de la Oficina Asesora de Planeación</t>
  </si>
  <si>
    <t>Realizar la Evaluación de seguimiento del SG SST (Estándares Mínimos)</t>
  </si>
  <si>
    <t>4. ACTUAR</t>
  </si>
  <si>
    <t>Mejoramiento</t>
  </si>
  <si>
    <t>Proyectar y generar aprobación del Plan de Trabajo de la Vigencia 2022</t>
  </si>
  <si>
    <t>Seguimiento al cumplimiento de Planes de mejoramiento</t>
  </si>
  <si>
    <t>Implementación Total</t>
  </si>
  <si>
    <t>CONTROL DE CAMBIOS</t>
  </si>
  <si>
    <t>FECHA</t>
  </si>
  <si>
    <t>CAMBIO</t>
  </si>
  <si>
    <t>Versión 1. Fecha xxxxxx</t>
  </si>
  <si>
    <t>BLANCA RODRIGUEZ</t>
  </si>
  <si>
    <t>MIREYA GUTIERREZ</t>
  </si>
  <si>
    <t>ACTIVIDADES A CARGO VIGENCIA 2020</t>
  </si>
  <si>
    <t>COPASST</t>
  </si>
  <si>
    <t>SEGUIMIENTO CASOS COVID-19</t>
  </si>
  <si>
    <t>INDUCCIÓN Y REINDUCCION FUNCIONARIOS Y CONTRATISTAS</t>
  </si>
  <si>
    <t>ACCIDENTES DE TRABAJO</t>
  </si>
  <si>
    <t>EMERGENCIAS</t>
  </si>
  <si>
    <t>MEDICINA PREVENTIVA Y DEL TRABAJO</t>
  </si>
  <si>
    <t>PLAN ESTRATEGICO DE SEGURIDAD VIAL</t>
  </si>
  <si>
    <t>ANEXOS 3</t>
  </si>
  <si>
    <t>RIESGO BIOLOGICO</t>
  </si>
  <si>
    <t>LIQUIDACION DE RIESGO 5</t>
  </si>
  <si>
    <t>TOMA DE TEMPERATURA</t>
  </si>
  <si>
    <t>GUIA CARDIOVASCULAR</t>
  </si>
  <si>
    <t>AFILIACIONES Y NOVEDADES ARL</t>
  </si>
  <si>
    <t>APOYO PROGRAMACIÓN EMO INGRESO Y EGRESOS</t>
  </si>
  <si>
    <t>GUIA SALUD VISUAL</t>
  </si>
  <si>
    <t>SEMANA DE LA SALUD</t>
  </si>
  <si>
    <t>PVE DME</t>
  </si>
  <si>
    <t>INDICADORES DEL SG SST</t>
  </si>
  <si>
    <t>PROGRAMA ESTILOS DE VIDA</t>
  </si>
  <si>
    <t>APOYO PORCESOS CONTRACTUALES</t>
  </si>
  <si>
    <t>APOYO EMERGENCIAS</t>
  </si>
  <si>
    <t>PUBLICACIONES PROTOCOLO DE BIOSEGURIDAD</t>
  </si>
  <si>
    <t>PROTOCOLO DE BIOSEGURIDAD</t>
  </si>
  <si>
    <t>SEGUIMIENTO A CASOS DE MEDICINA LABORAL</t>
  </si>
  <si>
    <t>TURNOS TEMPERTAURA</t>
  </si>
  <si>
    <t>MATRICES DE PELIGROS</t>
  </si>
  <si>
    <t>APOYO PROGRAMACIÓN EMO PERIODICOS</t>
  </si>
  <si>
    <t>PROCESOS CONTRACTUALES DE: EXAMENES MEDICOS, EPP, APT, ELEMENTOS PARA EMERGENCIAS</t>
  </si>
  <si>
    <t>PROGRAMA DE EPPS</t>
  </si>
  <si>
    <t>INSPECCIONES DE SEGURIDAD</t>
  </si>
  <si>
    <t>REPORTE DE INDICADORES: SPI, PLAN DE ACCIÓN, INFORME AL SECRETARIO, PEIRT, INFORME AL DIRECTOR</t>
  </si>
  <si>
    <t>Auditoria de cumplimiento al SG SST</t>
  </si>
  <si>
    <t>Revisión por la Dirección</t>
  </si>
  <si>
    <t>Proyectar y generar aprobación del Plan de Trabajo de la Vigencia 2021</t>
  </si>
  <si>
    <t>Planes de mejoramiento</t>
  </si>
  <si>
    <t>ANEOXS 3</t>
  </si>
  <si>
    <t>TURNOS TENPERATURA</t>
  </si>
  <si>
    <t>Actualizar las matrices de peligros (nivel central y territorial)</t>
  </si>
  <si>
    <t>Realizar seguimiento y control a la ejecución de las medidas de intervención establecidas en las matrices de peligros incluídas mediciones ambientales de ser necesario.</t>
  </si>
  <si>
    <t xml:space="preserve">Actualización de Planes de Emergencia y analisis de vulnerabilidad (nivel central y territorial) </t>
  </si>
  <si>
    <t>Se realiza actualización del cronograma de trabajo, redistribuyendo actividades a lo largo de la vigencia. Esta actualización fue aprobada por el Subcomité Técnico de Talento Humano en sesión del 29 de marzo de 2021.</t>
  </si>
  <si>
    <t>Versión 2. Fecha 29/03/2021</t>
  </si>
  <si>
    <t>on:</t>
  </si>
  <si>
    <t>ACTIVIDAD</t>
  </si>
  <si>
    <t>EVIDENCIA DE CUMPLIMIENTO</t>
  </si>
  <si>
    <t>Plan Anual de Adquisiciones</t>
  </si>
  <si>
    <t>Actas de reunión que lideran las dependencias (áreas técnicas) y que reposan en los expedientes contractuales.</t>
  </si>
  <si>
    <t>Listado de anexos 3 revisados y validados.</t>
  </si>
  <si>
    <t>Liquidación riesgo V</t>
  </si>
  <si>
    <t>Correo con entrega de certificados de afiliación a la ARL</t>
  </si>
  <si>
    <t>Seguimiento al cumplimiento del plan de trabajo del Copasst, así como de las reuniones mensuales.</t>
  </si>
  <si>
    <t>Acta de reunión del COPASST</t>
  </si>
  <si>
    <t>Gestionar exámenes de Ingreso, egreso, periódicos, post incapacidad (Nivel Central y Territorial) Actividad que se realiza conforme la necesidad de ingresos y retiros, los periódicos se realizaran de acuerdo con lo que disponga el Gobierno Nacional frente a COVID-19</t>
  </si>
  <si>
    <t>Soportes proceso Contractual de Exámenes médicos</t>
  </si>
  <si>
    <t>Listados de protocolo de entrada - toma de temperatura y entrega de EPP, que se encuentran archivadas en físico.</t>
  </si>
  <si>
    <t>Investigación de AT</t>
  </si>
  <si>
    <t>Mantener actualizado el expediente de accidentalidad. </t>
  </si>
  <si>
    <t>Actualizado en físico en expediente de AT</t>
  </si>
  <si>
    <t>Realizar el registro estadístico de los Indicadores de accidentalidad </t>
  </si>
  <si>
    <t>Matriz de indicadores de accidentalidad</t>
  </si>
  <si>
    <t>Cordialmente,</t>
  </si>
  <si>
    <t>ACTIVIDADES</t>
  </si>
  <si>
    <t>EVIDENCIA</t>
  </si>
  <si>
    <t>Se realizaron reuniones de seguimiento a casos de enfermedad laboral y socialización de recomendaciones médico-laborales; las actas se encuentran en proceso de firmas.</t>
  </si>
  <si>
    <t>Ocurrió un accidente el viernes 26 de febrero por tal razón se encuentra en proceso de investigación</t>
  </si>
  <si>
    <t>Se divulgó la accidentalidad en la reunión del COPASST que a la fecha era de 0</t>
  </si>
  <si>
    <t>Base de datos con los brigadistas inscritos</t>
  </si>
  <si>
    <t>Base de datos donde se evidencia quien ha entergado la hoja de vida y quien esta en proceso, se cuenta con plazo hasta el miercoles 3 de marzo.</t>
  </si>
  <si>
    <t>Se encuentra inmerso en el Plan de emergencias el cual se tiene programado pasar a normalización en el mes de marzo</t>
  </si>
  <si>
    <t>Elaborar cronograma de Capacitación</t>
  </si>
  <si>
    <t>Seguimiento al cumplimiento del cronograma de Capacitación</t>
  </si>
  <si>
    <r>
      <t xml:space="preserve">Seguimiento y control de la  Inducción en SST para funcionarios y contratistas </t>
    </r>
    <r>
      <rPr>
        <sz val="11"/>
        <color theme="1"/>
        <rFont val="Calibri (Cuerpo)_x0000_"/>
      </rPr>
      <t>(nivel central y territorial)</t>
    </r>
  </si>
  <si>
    <r>
      <t xml:space="preserve">Seguimiento y control de la  reinducción para funcionarios y contratistas </t>
    </r>
    <r>
      <rPr>
        <sz val="11"/>
        <color theme="1"/>
        <rFont val="Calibri (Cuerpo)_x0000_"/>
      </rPr>
      <t>(nivel central y territorial)</t>
    </r>
  </si>
  <si>
    <t>Socializar a los colaboradores los EPP necesario de acuerdo a la labor y COVID-19 y su correcto uso</t>
  </si>
  <si>
    <t>Socialización del Plan de Emergencias</t>
  </si>
  <si>
    <t>RIESGO PÚBLICO</t>
  </si>
  <si>
    <t>Actualización de bases de información de PVE-DME 2022 e Identificación
de trabajadores no registrados</t>
  </si>
  <si>
    <t>Seguimiento a los ajustes en las estaciones de trabajo en casa y oficina en
condiciones críticas registradas en el 2021</t>
  </si>
  <si>
    <t>Aplicación de encuesta de sintomatología</t>
  </si>
  <si>
    <t>Inspecciones de puestos de trabajo presenciales</t>
  </si>
  <si>
    <t>Componente de bienestar del trabajador y autogestión de la salud</t>
  </si>
  <si>
    <t>Consolidación de información de la población centinela</t>
  </si>
  <si>
    <t>Educación y prevención del DME</t>
  </si>
  <si>
    <t>PROGRAMA DE ELEMENTOS DE PROTECCIÓN PERSONAL - EPP</t>
  </si>
  <si>
    <t>Realizar mediciones ambientales de acuerdo con los resultados de las inspecciones de seguridad</t>
  </si>
  <si>
    <t>Campañas de prevención del riesgo publico en articulación con el GGPS</t>
  </si>
  <si>
    <t xml:space="preserve">Convocatoria, Inscripción y conformación de Brigada de Emergencias. (nivel central y territorial) </t>
  </si>
  <si>
    <t>Capacitación a la Brigada de Emergencia:
Tema: Manejo de emergencias con personas con discapacidad</t>
  </si>
  <si>
    <t>Proyectar y generar aprobación del Plan de Trabajo de la Vigencia 2023</t>
  </si>
  <si>
    <t>CRONOGRAMA ANUAL DEL SISTEMA DE GESTIÓN DE SEGURIDAD Y SALUD EN EL TRABAJO
VIGENCIA: 2022</t>
  </si>
  <si>
    <t xml:space="preserve">Verificación e identificación de condiciones de salud en la base de condiciones de salud de Exámenes medico ocupacionales </t>
  </si>
  <si>
    <t>Seguimiento y socialización de casos con recomendaciones derivadas enfermedad de origen laboral y común (emitidas por EPS, IPS, exámenes médicos ocupacionales).</t>
  </si>
  <si>
    <t>Actividades de promoción y prevención enmarcado en la guía de riesgo cardiovascular  (Nivel Central y Territorial)</t>
  </si>
  <si>
    <t>Gestionar exámenes de  Ingreso, egreso, periódicos, post incapacidad  (Nivel Central y Territorial) Actividad que se realiza conforme la necesidad de ingresos y retiros, los periódicos se realizaran de acuerdo con lo que disponga el Gobierno Nacional frente a COVID-19</t>
  </si>
  <si>
    <t>Elaborar y remitir informe de accidentalidad al Copasst</t>
  </si>
  <si>
    <t>Realizar seguimiento y control a la ejecución de las medidas de intervención establecidas en las matrices de peligros incluidas mediciones ambientales de ser necesario.</t>
  </si>
  <si>
    <t>Campañas de prevención del riesgo publico en áreas administrativas</t>
  </si>
  <si>
    <t xml:space="preserve">Actualización de Planes de Emergencia y análisis de vulnerabilidad (nivel central y territorial) </t>
  </si>
  <si>
    <t>Capacitación a la Brigada de Emergencia:
Tema: Primeros Auxilios Básico (Teórico - Practicas)</t>
  </si>
  <si>
    <t>Capacitación a la Brigada de Emergencia:
Tema: Manejo de extintores y control de incendios (Teórico - Practica sin descarga de extintor)</t>
  </si>
  <si>
    <t>Socialización Guion de simulacro</t>
  </si>
  <si>
    <t>Auditoria de cumplimiento al SG SST - En fecha nos adherimos al cronograma de la Oficina de Control Interno</t>
  </si>
  <si>
    <t>Revisión por la Dirección - En fecha nos adherimos al cronograma de la Oficina Asesora de Planeación</t>
  </si>
  <si>
    <r>
      <t xml:space="preserve">Revisar y actualizar la Política y objetivos del SG - SST de ser necesario </t>
    </r>
    <r>
      <rPr>
        <sz val="11"/>
        <color rgb="FFFF0000"/>
        <rFont val="Calibri"/>
        <family val="2"/>
        <scheme val="minor"/>
      </rPr>
      <t>(Por ser sistema integrado acogemos la fecha del OAP)</t>
    </r>
  </si>
  <si>
    <r>
      <t>Socializar la política y objetivos del SST  a  los colaboradores y al COPASST.</t>
    </r>
    <r>
      <rPr>
        <sz val="11"/>
        <color theme="1"/>
        <rFont val="Calibri (Cuerpo)_x0000_"/>
      </rPr>
      <t xml:space="preserve"> (nivel central y territorial)</t>
    </r>
    <r>
      <rPr>
        <sz val="11"/>
        <color theme="1"/>
        <rFont val="Calibri"/>
        <family val="2"/>
        <scheme val="minor"/>
      </rPr>
      <t xml:space="preserve"> de cuerdo con la fecha de la actividad anterior </t>
    </r>
    <r>
      <rPr>
        <sz val="11"/>
        <color rgb="FFFF0000"/>
        <rFont val="Calibri"/>
        <family val="2"/>
        <scheme val="minor"/>
      </rPr>
      <t xml:space="preserve"> (Por ser sistema integrado acogemos la fecha del OAP)</t>
    </r>
  </si>
  <si>
    <t>Seguimiento al cumplimiento del plan de trabajo del Copasst, así como de las reuniones mensuales y capacitaciones.</t>
  </si>
  <si>
    <t>Seguimiento al cumplimiento de  las reuniones por parte del Comité de Convivencia Laboral  (actas de las reuniones e informes de Gestión) y capacitaciones</t>
  </si>
  <si>
    <t>Capacitación a la Brigada de Emergencia:
Tema: Evacuación y rescate  (Teórico - Practicas) incluido personas con capacidades diversas</t>
  </si>
  <si>
    <t>Versión 1. Fecha  14/12/2021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</si>
</sst>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Tahoma"/>
      <family val="2"/>
    </font>
    <font>
      <sz val="11"/>
      <color theme="1"/>
      <name val="Calibri (Cuerpo)_x0000_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rgb="FF323130"/>
      <name val="Inherit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3">
    <xf numFmtId="0" fontId="0" fillId="0" borderId="0" xfId="0"/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3" borderId="0" xfId="0" applyFill="1"/>
    <xf numFmtId="0" fontId="0" fillId="2" borderId="4" xfId="0" applyFont="1" applyFill="1" applyBorder="1" applyAlignment="1">
      <alignment horizontal="center" vertical="center" wrapText="1"/>
    </xf>
    <xf numFmtId="0" fontId="0" fillId="2" borderId="2" xfId="4" applyNumberFormat="1" applyFont="1" applyFill="1" applyBorder="1" applyAlignment="1">
      <alignment horizontal="center" vertical="center" wrapText="1"/>
    </xf>
    <xf numFmtId="9" fontId="0" fillId="2" borderId="2" xfId="4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wrapText="1" indent="1"/>
    </xf>
    <xf numFmtId="0" fontId="0" fillId="5" borderId="2" xfId="0" applyFill="1" applyBorder="1" applyAlignment="1">
      <alignment horizontal="left" wrapText="1" inden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1" fillId="0" borderId="0" xfId="0" applyFont="1"/>
    <xf numFmtId="0" fontId="11" fillId="6" borderId="2" xfId="0" applyFont="1" applyFill="1" applyBorder="1" applyAlignment="1">
      <alignment horizontal="center" vertical="center"/>
    </xf>
    <xf numFmtId="0" fontId="11" fillId="0" borderId="0" xfId="0" applyFont="1" applyBorder="1"/>
    <xf numFmtId="0" fontId="0" fillId="0" borderId="0" xfId="0" applyBorder="1"/>
    <xf numFmtId="0" fontId="0" fillId="0" borderId="19" xfId="0" applyBorder="1"/>
    <xf numFmtId="0" fontId="0" fillId="0" borderId="22" xfId="0" applyBorder="1"/>
    <xf numFmtId="0" fontId="0" fillId="0" borderId="29" xfId="0" applyBorder="1"/>
    <xf numFmtId="0" fontId="0" fillId="0" borderId="2" xfId="0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8" borderId="2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9" borderId="2" xfId="0" applyFont="1" applyFill="1" applyBorder="1" applyAlignment="1">
      <alignment horizontal="center" vertical="center"/>
    </xf>
    <xf numFmtId="0" fontId="0" fillId="10" borderId="2" xfId="0" applyFont="1" applyFill="1" applyBorder="1" applyAlignment="1">
      <alignment vertical="center"/>
    </xf>
    <xf numFmtId="0" fontId="0" fillId="10" borderId="2" xfId="0" applyFont="1" applyFill="1" applyBorder="1" applyAlignment="1">
      <alignment vertical="center" wrapText="1"/>
    </xf>
    <xf numFmtId="0" fontId="0" fillId="10" borderId="4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6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/>
    </xf>
    <xf numFmtId="0" fontId="0" fillId="0" borderId="0" xfId="0" applyFill="1"/>
    <xf numFmtId="14" fontId="0" fillId="0" borderId="19" xfId="0" applyNumberFormat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9" fontId="0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9" fontId="0" fillId="2" borderId="6" xfId="4" applyFont="1" applyFill="1" applyBorder="1" applyAlignment="1">
      <alignment horizontal="center" vertical="center" wrapText="1"/>
    </xf>
    <xf numFmtId="9" fontId="0" fillId="2" borderId="9" xfId="4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14" fontId="0" fillId="0" borderId="2" xfId="0" applyNumberFormat="1" applyBorder="1" applyAlignment="1">
      <alignment vertical="center"/>
    </xf>
    <xf numFmtId="0" fontId="9" fillId="6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9" fontId="0" fillId="2" borderId="2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12" fillId="4" borderId="3" xfId="0" applyNumberFormat="1" applyFont="1" applyFill="1" applyBorder="1" applyAlignment="1">
      <alignment horizontal="center" vertical="center" wrapText="1"/>
    </xf>
    <xf numFmtId="9" fontId="12" fillId="4" borderId="4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left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1" fillId="10" borderId="5" xfId="4" applyNumberFormat="1" applyFont="1" applyFill="1" applyBorder="1" applyAlignment="1">
      <alignment horizontal="center" vertical="center" wrapText="1"/>
    </xf>
    <xf numFmtId="164" fontId="1" fillId="10" borderId="9" xfId="4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9" fontId="1" fillId="2" borderId="3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164" fontId="1" fillId="2" borderId="5" xfId="4" applyNumberFormat="1" applyFont="1" applyFill="1" applyBorder="1" applyAlignment="1">
      <alignment horizontal="center" vertical="center" wrapText="1"/>
    </xf>
    <xf numFmtId="164" fontId="1" fillId="2" borderId="9" xfId="4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4" xfId="2" xr:uid="{00000000-0005-0000-0000-000002000000}"/>
    <cellStyle name="Porcentaje" xfId="4" builtinId="5"/>
    <cellStyle name="Porcentual 2" xfId="3" xr:uid="{00000000-0005-0000-0000-000004000000}"/>
  </cellStyles>
  <dxfs count="232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lly.bohorquez\Desktop\URT_2016_Dolly\INFORMES%20SEMANALES%20SEGUIMIENTO%20EJECUCION%20CARLOS\Seguimiento%20CDP_RP%202016%20GTDH%20_31_diciembre%20d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DP_RP 2016 GTDH _3"/>
      <sheetName val="TOTAL CAJA MENOR VIATICOS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uglas Taborda Ramirez" id="{916381CB-AE45-452D-BD21-A3E24BB42323}" userId="S-1-5-21-52007473-3423544029-1307087902-517908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7" dT="2019-11-28T21:45:47.30" personId="{916381CB-AE45-452D-BD21-A3E24BB42323}" id="{42C69A2C-8AD6-41B7-9B95-9B6078009311}">
    <text>considero que estos temas documentales se deben realizar en los dos primeros meses del año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7" dT="2019-11-28T21:45:47.30" personId="{916381CB-AE45-452D-BD21-A3E24BB42323}" id="{9F0E58B3-B7F7-41A2-AFC1-265523626041}">
    <text>considero que estos temas documentales se deben realizar en los dos primeros meses del año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SICOLOG@%20/%20GINA%20PASTRANA" TargetMode="External"/><Relationship Id="rId1" Type="http://schemas.openxmlformats.org/officeDocument/2006/relationships/hyperlink" Target="mailto:PSICOLOG@%20/%20GINA%20PASTRANA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SICOLOG@%20/%20GINA%20PASTRANA" TargetMode="External"/><Relationship Id="rId1" Type="http://schemas.openxmlformats.org/officeDocument/2006/relationships/hyperlink" Target="mailto:PSICOLOG@%20/%20GINA%20PASTRAN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hyperlink" Target="mailto:PSICOLOG@%20/%20GINA%20PASTRANA" TargetMode="External"/><Relationship Id="rId1" Type="http://schemas.openxmlformats.org/officeDocument/2006/relationships/hyperlink" Target="mailto:PSICOLOG@%20/%20GINA%20PASTRANA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AI99"/>
  <sheetViews>
    <sheetView showGridLines="0" topLeftCell="C54" zoomScale="110" zoomScaleNormal="110" zoomScaleSheetLayoutView="70" workbookViewId="0">
      <selection activeCell="H56" sqref="H56"/>
    </sheetView>
  </sheetViews>
  <sheetFormatPr baseColWidth="10" defaultColWidth="11.42578125" defaultRowHeight="15"/>
  <cols>
    <col min="1" max="1" width="3.28515625" customWidth="1"/>
    <col min="2" max="2" width="16.7109375" customWidth="1"/>
    <col min="3" max="3" width="21.42578125" customWidth="1"/>
    <col min="4" max="4" width="77.85546875" customWidth="1"/>
    <col min="5" max="5" width="13.42578125" customWidth="1"/>
    <col min="6" max="6" width="11.140625" hidden="1" customWidth="1"/>
    <col min="7" max="7" width="12" hidden="1" customWidth="1"/>
    <col min="8" max="25" width="5.28515625" customWidth="1"/>
    <col min="26" max="27" width="5.28515625" style="3" customWidth="1"/>
    <col min="28" max="31" width="5.28515625" customWidth="1"/>
    <col min="32" max="32" width="20.42578125" hidden="1" customWidth="1"/>
    <col min="33" max="33" width="14.42578125" customWidth="1"/>
    <col min="34" max="34" width="32.42578125" style="13" customWidth="1"/>
  </cols>
  <sheetData>
    <row r="1" spans="1:34" s="28" customFormat="1" ht="51.75" customHeight="1">
      <c r="A1" s="30"/>
      <c r="B1" s="75" t="s">
        <v>0</v>
      </c>
      <c r="C1" s="130"/>
      <c r="D1" s="130"/>
      <c r="E1" s="131" t="s">
        <v>1</v>
      </c>
      <c r="F1" s="75" t="s">
        <v>2</v>
      </c>
      <c r="G1" s="75" t="s">
        <v>3</v>
      </c>
      <c r="H1" s="75" t="s">
        <v>4</v>
      </c>
      <c r="I1" s="75"/>
      <c r="J1" s="75" t="s">
        <v>5</v>
      </c>
      <c r="K1" s="75"/>
      <c r="L1" s="75" t="s">
        <v>6</v>
      </c>
      <c r="M1" s="75"/>
      <c r="N1" s="75" t="s">
        <v>7</v>
      </c>
      <c r="O1" s="75"/>
      <c r="P1" s="75" t="s">
        <v>8</v>
      </c>
      <c r="Q1" s="75"/>
      <c r="R1" s="75" t="s">
        <v>9</v>
      </c>
      <c r="S1" s="75"/>
      <c r="T1" s="75" t="s">
        <v>10</v>
      </c>
      <c r="U1" s="75"/>
      <c r="V1" s="75" t="s">
        <v>11</v>
      </c>
      <c r="W1" s="75"/>
      <c r="X1" s="75" t="s">
        <v>12</v>
      </c>
      <c r="Y1" s="75"/>
      <c r="Z1" s="75" t="s">
        <v>13</v>
      </c>
      <c r="AA1" s="75"/>
      <c r="AB1" s="75" t="s">
        <v>14</v>
      </c>
      <c r="AC1" s="75"/>
      <c r="AD1" s="75" t="s">
        <v>15</v>
      </c>
      <c r="AE1" s="75"/>
      <c r="AF1" s="75" t="s">
        <v>16</v>
      </c>
      <c r="AG1" s="108" t="s">
        <v>17</v>
      </c>
      <c r="AH1" s="75" t="s">
        <v>18</v>
      </c>
    </row>
    <row r="2" spans="1:34" s="28" customFormat="1" ht="27.75" customHeight="1">
      <c r="A2" s="30"/>
      <c r="B2" s="130" t="s">
        <v>19</v>
      </c>
      <c r="C2" s="130"/>
      <c r="D2" s="63" t="s">
        <v>20</v>
      </c>
      <c r="E2" s="132"/>
      <c r="F2" s="75"/>
      <c r="G2" s="75"/>
      <c r="H2" s="29" t="s">
        <v>21</v>
      </c>
      <c r="I2" s="29" t="s">
        <v>22</v>
      </c>
      <c r="J2" s="29" t="s">
        <v>21</v>
      </c>
      <c r="K2" s="29" t="s">
        <v>22</v>
      </c>
      <c r="L2" s="29" t="s">
        <v>21</v>
      </c>
      <c r="M2" s="29" t="s">
        <v>22</v>
      </c>
      <c r="N2" s="29" t="s">
        <v>21</v>
      </c>
      <c r="O2" s="29" t="s">
        <v>22</v>
      </c>
      <c r="P2" s="29" t="s">
        <v>21</v>
      </c>
      <c r="Q2" s="29" t="s">
        <v>22</v>
      </c>
      <c r="R2" s="29" t="s">
        <v>21</v>
      </c>
      <c r="S2" s="29" t="s">
        <v>22</v>
      </c>
      <c r="T2" s="29" t="s">
        <v>21</v>
      </c>
      <c r="U2" s="29" t="s">
        <v>22</v>
      </c>
      <c r="V2" s="29" t="s">
        <v>21</v>
      </c>
      <c r="W2" s="29" t="s">
        <v>22</v>
      </c>
      <c r="X2" s="29" t="s">
        <v>21</v>
      </c>
      <c r="Y2" s="29" t="s">
        <v>22</v>
      </c>
      <c r="Z2" s="29" t="s">
        <v>21</v>
      </c>
      <c r="AA2" s="29" t="s">
        <v>22</v>
      </c>
      <c r="AB2" s="29" t="s">
        <v>21</v>
      </c>
      <c r="AC2" s="29" t="s">
        <v>22</v>
      </c>
      <c r="AD2" s="29" t="s">
        <v>21</v>
      </c>
      <c r="AE2" s="29" t="s">
        <v>22</v>
      </c>
      <c r="AF2" s="75"/>
      <c r="AG2" s="109"/>
      <c r="AH2" s="75"/>
    </row>
    <row r="3" spans="1:34" ht="27.75" customHeight="1">
      <c r="A3" s="31"/>
      <c r="B3" s="101" t="s">
        <v>23</v>
      </c>
      <c r="C3" s="101" t="s">
        <v>24</v>
      </c>
      <c r="D3" s="133" t="s">
        <v>25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81">
        <f>AF88</f>
        <v>0.10984848484848485</v>
      </c>
      <c r="AH3" s="35"/>
    </row>
    <row r="4" spans="1:34" ht="42.75" customHeight="1">
      <c r="A4" s="31"/>
      <c r="B4" s="101"/>
      <c r="C4" s="101"/>
      <c r="D4" s="1" t="s">
        <v>26</v>
      </c>
      <c r="E4" s="6">
        <f>G4/F4</f>
        <v>1</v>
      </c>
      <c r="F4" s="5">
        <f>H4+J4</f>
        <v>2</v>
      </c>
      <c r="G4" s="5">
        <f>I4+K4</f>
        <v>2</v>
      </c>
      <c r="H4" s="57">
        <v>1</v>
      </c>
      <c r="I4" s="57">
        <v>1</v>
      </c>
      <c r="J4" s="57">
        <v>1</v>
      </c>
      <c r="K4" s="57">
        <v>1</v>
      </c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2"/>
      <c r="AH4" s="18" t="s">
        <v>27</v>
      </c>
    </row>
    <row r="5" spans="1:34" ht="42.75" customHeight="1">
      <c r="A5" s="31"/>
      <c r="B5" s="101"/>
      <c r="C5" s="101"/>
      <c r="D5" s="105" t="s">
        <v>28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82"/>
      <c r="AH5" s="18"/>
    </row>
    <row r="6" spans="1:34" ht="42.75" customHeight="1">
      <c r="A6" s="31"/>
      <c r="B6" s="101"/>
      <c r="C6" s="101"/>
      <c r="D6" s="9" t="s">
        <v>29</v>
      </c>
      <c r="E6" s="6">
        <f t="shared" ref="E6:E21" si="0">G6/F6</f>
        <v>1</v>
      </c>
      <c r="F6" s="5">
        <f>H6</f>
        <v>1</v>
      </c>
      <c r="G6" s="5">
        <f>I6</f>
        <v>1</v>
      </c>
      <c r="H6" s="57">
        <v>1</v>
      </c>
      <c r="I6" s="57">
        <v>1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82"/>
      <c r="AH6" s="18" t="s">
        <v>30</v>
      </c>
    </row>
    <row r="7" spans="1:34" ht="42.75" customHeight="1">
      <c r="A7" s="31"/>
      <c r="B7" s="101"/>
      <c r="C7" s="101"/>
      <c r="D7" s="9" t="s">
        <v>31</v>
      </c>
      <c r="E7" s="6">
        <f t="shared" si="0"/>
        <v>0</v>
      </c>
      <c r="F7" s="5">
        <f>N7+P7+R7+T7+V7+X7+Z7+AB7</f>
        <v>8</v>
      </c>
      <c r="G7" s="5">
        <f>O7+Q7+S7+U7+W7+Y7+AA7+AC7</f>
        <v>0</v>
      </c>
      <c r="H7" s="57"/>
      <c r="I7" s="57"/>
      <c r="J7" s="57"/>
      <c r="K7" s="57"/>
      <c r="L7" s="57"/>
      <c r="M7" s="57"/>
      <c r="N7" s="57">
        <v>1</v>
      </c>
      <c r="O7" s="57"/>
      <c r="P7" s="57">
        <v>1</v>
      </c>
      <c r="Q7" s="57"/>
      <c r="R7" s="57">
        <v>1</v>
      </c>
      <c r="S7" s="57"/>
      <c r="T7" s="57">
        <v>1</v>
      </c>
      <c r="U7" s="57"/>
      <c r="V7" s="57">
        <v>1</v>
      </c>
      <c r="W7" s="57"/>
      <c r="X7" s="57">
        <v>1</v>
      </c>
      <c r="Y7" s="57"/>
      <c r="Z7" s="57">
        <v>1</v>
      </c>
      <c r="AA7" s="57"/>
      <c r="AB7" s="57">
        <v>1</v>
      </c>
      <c r="AC7" s="57"/>
      <c r="AD7" s="57"/>
      <c r="AE7" s="57"/>
      <c r="AF7" s="57"/>
      <c r="AG7" s="82"/>
      <c r="AH7" s="18" t="s">
        <v>30</v>
      </c>
    </row>
    <row r="8" spans="1:34" ht="42.75" customHeight="1">
      <c r="A8" s="31"/>
      <c r="B8" s="101"/>
      <c r="C8" s="101"/>
      <c r="D8" s="2" t="s">
        <v>32</v>
      </c>
      <c r="E8" s="6">
        <f t="shared" si="0"/>
        <v>0</v>
      </c>
      <c r="F8" s="5">
        <f>N8+P8+R8+T8+V8+X8+Z8+AB8</f>
        <v>8</v>
      </c>
      <c r="G8" s="5">
        <f>O8+Q8+S8+U8+W8+Y8+AA8+AC8</f>
        <v>0</v>
      </c>
      <c r="H8" s="57"/>
      <c r="I8" s="57"/>
      <c r="J8" s="57"/>
      <c r="K8" s="57"/>
      <c r="L8" s="57"/>
      <c r="M8" s="57"/>
      <c r="N8" s="57">
        <v>1</v>
      </c>
      <c r="O8" s="57"/>
      <c r="P8" s="57">
        <v>1</v>
      </c>
      <c r="Q8" s="57"/>
      <c r="R8" s="57">
        <v>1</v>
      </c>
      <c r="S8" s="57"/>
      <c r="T8" s="57">
        <v>1</v>
      </c>
      <c r="U8" s="57"/>
      <c r="V8" s="57">
        <v>1</v>
      </c>
      <c r="W8" s="57"/>
      <c r="X8" s="57">
        <v>1</v>
      </c>
      <c r="Y8" s="57"/>
      <c r="Z8" s="57">
        <v>1</v>
      </c>
      <c r="AA8" s="57"/>
      <c r="AB8" s="57">
        <v>1</v>
      </c>
      <c r="AC8" s="57"/>
      <c r="AD8" s="57"/>
      <c r="AE8" s="57"/>
      <c r="AF8" s="57"/>
      <c r="AG8" s="82"/>
      <c r="AH8" s="18" t="s">
        <v>30</v>
      </c>
    </row>
    <row r="9" spans="1:34" ht="42.75" customHeight="1">
      <c r="A9" s="31"/>
      <c r="B9" s="101"/>
      <c r="C9" s="101"/>
      <c r="D9" s="105" t="s">
        <v>33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82"/>
      <c r="AH9" s="18"/>
    </row>
    <row r="10" spans="1:34" ht="42.75" customHeight="1">
      <c r="A10" s="31"/>
      <c r="B10" s="101"/>
      <c r="C10" s="101"/>
      <c r="D10" s="22" t="s">
        <v>34</v>
      </c>
      <c r="E10" s="6">
        <f t="shared" si="0"/>
        <v>0</v>
      </c>
      <c r="F10" s="5">
        <f>P10</f>
        <v>1</v>
      </c>
      <c r="G10" s="5">
        <f>Q10</f>
        <v>0</v>
      </c>
      <c r="H10" s="57"/>
      <c r="I10" s="57"/>
      <c r="J10" s="57"/>
      <c r="K10" s="57"/>
      <c r="L10" s="57"/>
      <c r="M10" s="57"/>
      <c r="N10" s="57"/>
      <c r="O10" s="57"/>
      <c r="P10" s="57">
        <v>1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82"/>
      <c r="AH10" s="18" t="s">
        <v>27</v>
      </c>
    </row>
    <row r="11" spans="1:34" ht="42.75" customHeight="1">
      <c r="A11" s="31"/>
      <c r="B11" s="101"/>
      <c r="C11" s="101"/>
      <c r="D11" s="1" t="s">
        <v>35</v>
      </c>
      <c r="E11" s="6">
        <f t="shared" si="0"/>
        <v>0</v>
      </c>
      <c r="F11" s="5">
        <f>+H11+J11+L11+N11+P11+R11+T11+V11+X11+Z11+AB11+AD11</f>
        <v>1</v>
      </c>
      <c r="G11" s="5">
        <f>+I11+K11+M11+O11+Q11+S11+U11+W11+Y11+AA11+AC11+AE11</f>
        <v>0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1</v>
      </c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82"/>
      <c r="AH11" s="18" t="s">
        <v>27</v>
      </c>
    </row>
    <row r="12" spans="1:34" ht="42.75" customHeight="1">
      <c r="A12" s="31"/>
      <c r="B12" s="101"/>
      <c r="C12" s="101"/>
      <c r="D12" s="1" t="s">
        <v>36</v>
      </c>
      <c r="E12" s="6">
        <f t="shared" si="0"/>
        <v>0</v>
      </c>
      <c r="F12" s="5">
        <f>L12+R12+X12+AD12</f>
        <v>4</v>
      </c>
      <c r="G12" s="5">
        <f>M12+S12+Y12+AE12</f>
        <v>0</v>
      </c>
      <c r="H12" s="57"/>
      <c r="I12" s="57"/>
      <c r="J12" s="57"/>
      <c r="K12" s="57"/>
      <c r="L12" s="57">
        <v>1</v>
      </c>
      <c r="M12" s="57"/>
      <c r="N12" s="57"/>
      <c r="O12" s="57"/>
      <c r="P12" s="57"/>
      <c r="Q12" s="57"/>
      <c r="R12" s="57">
        <v>1</v>
      </c>
      <c r="S12" s="57"/>
      <c r="T12" s="57"/>
      <c r="U12" s="57"/>
      <c r="V12" s="57"/>
      <c r="W12" s="57"/>
      <c r="X12" s="57">
        <v>1</v>
      </c>
      <c r="Y12" s="57"/>
      <c r="Z12" s="57"/>
      <c r="AA12" s="57"/>
      <c r="AB12" s="57"/>
      <c r="AC12" s="57"/>
      <c r="AD12" s="57">
        <v>1</v>
      </c>
      <c r="AE12" s="57"/>
      <c r="AF12" s="57"/>
      <c r="AG12" s="82"/>
      <c r="AH12" s="18" t="s">
        <v>37</v>
      </c>
    </row>
    <row r="13" spans="1:34" ht="42.75" customHeight="1">
      <c r="A13" s="31"/>
      <c r="B13" s="101"/>
      <c r="C13" s="101"/>
      <c r="D13" s="105" t="s">
        <v>38</v>
      </c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82"/>
      <c r="AH13" s="18"/>
    </row>
    <row r="14" spans="1:34" ht="42.75" customHeight="1">
      <c r="A14" s="31"/>
      <c r="B14" s="101"/>
      <c r="C14" s="101"/>
      <c r="D14" s="1" t="s">
        <v>39</v>
      </c>
      <c r="E14" s="6">
        <f t="shared" si="0"/>
        <v>0</v>
      </c>
      <c r="F14" s="5">
        <f>R14+AD14</f>
        <v>2</v>
      </c>
      <c r="G14" s="5">
        <f>S14+AE14</f>
        <v>0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>
        <v>1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>
        <v>1</v>
      </c>
      <c r="AE14" s="57"/>
      <c r="AF14" s="57"/>
      <c r="AG14" s="82"/>
      <c r="AH14" s="18" t="s">
        <v>27</v>
      </c>
    </row>
    <row r="15" spans="1:34" ht="42.75" customHeight="1">
      <c r="A15" s="31"/>
      <c r="B15" s="101"/>
      <c r="C15" s="101"/>
      <c r="D15" s="1" t="s">
        <v>40</v>
      </c>
      <c r="E15" s="6">
        <f t="shared" si="0"/>
        <v>0</v>
      </c>
      <c r="F15" s="5">
        <f>Z15</f>
        <v>1</v>
      </c>
      <c r="G15" s="5">
        <f>AA15</f>
        <v>0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>
        <v>1</v>
      </c>
      <c r="AA15" s="57"/>
      <c r="AB15" s="57"/>
      <c r="AC15" s="57"/>
      <c r="AD15" s="57"/>
      <c r="AE15" s="57"/>
      <c r="AF15" s="57"/>
      <c r="AG15" s="82"/>
      <c r="AH15" s="18" t="s">
        <v>27</v>
      </c>
    </row>
    <row r="16" spans="1:34" ht="42.75" customHeight="1">
      <c r="A16" s="31"/>
      <c r="B16" s="101"/>
      <c r="C16" s="101"/>
      <c r="D16" s="105" t="s">
        <v>41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82"/>
      <c r="AH16" s="18"/>
    </row>
    <row r="17" spans="1:34" ht="45.75" customHeight="1">
      <c r="A17" s="31"/>
      <c r="B17" s="101"/>
      <c r="C17" s="101"/>
      <c r="D17" s="1" t="s">
        <v>42</v>
      </c>
      <c r="E17" s="6">
        <f t="shared" si="0"/>
        <v>0.16666666666666666</v>
      </c>
      <c r="F17" s="5">
        <f>H17+J17+L17+N17+P17+R17+T17+V17+X17+Z17+AB17+AD17</f>
        <v>12</v>
      </c>
      <c r="G17" s="5">
        <f>I17+K17+M17+O17+Q17+S17+U17+W17+Y17+AA17+AC17+AE17</f>
        <v>2</v>
      </c>
      <c r="H17" s="57">
        <v>1</v>
      </c>
      <c r="I17" s="57">
        <v>1</v>
      </c>
      <c r="J17" s="57">
        <v>1</v>
      </c>
      <c r="K17" s="57">
        <v>1</v>
      </c>
      <c r="L17" s="57">
        <v>1</v>
      </c>
      <c r="M17" s="57"/>
      <c r="N17" s="57">
        <v>1</v>
      </c>
      <c r="O17" s="57"/>
      <c r="P17" s="57">
        <v>1</v>
      </c>
      <c r="Q17" s="57"/>
      <c r="R17" s="57">
        <v>1</v>
      </c>
      <c r="S17" s="57"/>
      <c r="T17" s="57">
        <v>1</v>
      </c>
      <c r="U17" s="57"/>
      <c r="V17" s="57">
        <v>1</v>
      </c>
      <c r="W17" s="57"/>
      <c r="X17" s="57">
        <v>1</v>
      </c>
      <c r="Y17" s="57"/>
      <c r="Z17" s="57">
        <v>1</v>
      </c>
      <c r="AA17" s="57"/>
      <c r="AB17" s="57">
        <v>1</v>
      </c>
      <c r="AC17" s="57"/>
      <c r="AD17" s="57">
        <v>1</v>
      </c>
      <c r="AE17" s="57"/>
      <c r="AF17" s="57"/>
      <c r="AG17" s="82"/>
      <c r="AH17" s="18" t="s">
        <v>43</v>
      </c>
    </row>
    <row r="18" spans="1:34" ht="45.75" customHeight="1">
      <c r="A18" s="31"/>
      <c r="B18" s="101"/>
      <c r="C18" s="101"/>
      <c r="D18" s="1" t="s">
        <v>44</v>
      </c>
      <c r="E18" s="6">
        <f t="shared" si="0"/>
        <v>0.16666666666666666</v>
      </c>
      <c r="F18" s="5">
        <f>H18+J18+L18+N18+P18+R18+T18+V18+X18+Z18+AB18+AD18</f>
        <v>12</v>
      </c>
      <c r="G18" s="5">
        <f>I18+K18+M18+O18+Q18+S18+U18+W18+Y18+AA18+AC18+AE18</f>
        <v>2</v>
      </c>
      <c r="H18" s="57">
        <v>1</v>
      </c>
      <c r="I18" s="57">
        <v>1</v>
      </c>
      <c r="J18" s="57">
        <v>1</v>
      </c>
      <c r="K18" s="57">
        <v>1</v>
      </c>
      <c r="L18" s="57">
        <v>1</v>
      </c>
      <c r="M18" s="57"/>
      <c r="N18" s="57">
        <v>1</v>
      </c>
      <c r="O18" s="57"/>
      <c r="P18" s="57">
        <v>1</v>
      </c>
      <c r="Q18" s="57"/>
      <c r="R18" s="57">
        <v>1</v>
      </c>
      <c r="S18" s="57"/>
      <c r="T18" s="57">
        <v>1</v>
      </c>
      <c r="U18" s="57"/>
      <c r="V18" s="57">
        <v>1</v>
      </c>
      <c r="W18" s="57"/>
      <c r="X18" s="57">
        <v>1</v>
      </c>
      <c r="Y18" s="57"/>
      <c r="Z18" s="57">
        <v>1</v>
      </c>
      <c r="AA18" s="57"/>
      <c r="AB18" s="57">
        <v>1</v>
      </c>
      <c r="AC18" s="57"/>
      <c r="AD18" s="57">
        <v>1</v>
      </c>
      <c r="AE18" s="57"/>
      <c r="AF18" s="57"/>
      <c r="AG18" s="82"/>
      <c r="AH18" s="18" t="s">
        <v>45</v>
      </c>
    </row>
    <row r="19" spans="1:34" ht="45.75" customHeight="1">
      <c r="A19" s="31"/>
      <c r="B19" s="101"/>
      <c r="C19" s="101"/>
      <c r="D19" s="105" t="s">
        <v>46</v>
      </c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82"/>
      <c r="AH19" s="18"/>
    </row>
    <row r="20" spans="1:34" ht="45.75" customHeight="1">
      <c r="A20" s="31"/>
      <c r="B20" s="101"/>
      <c r="C20" s="101"/>
      <c r="D20" s="1" t="s">
        <v>47</v>
      </c>
      <c r="E20" s="6">
        <f t="shared" si="0"/>
        <v>0.16666666666666666</v>
      </c>
      <c r="F20" s="5">
        <f>+H20+J20+L20+N20+P20+R20+T20+V20+X20+Z20+AB20+AD20</f>
        <v>12</v>
      </c>
      <c r="G20" s="5">
        <f>+I20+K20+M20+O20+Q20+S20+U20+W20+Y20+AA20+AC20+AE20</f>
        <v>2</v>
      </c>
      <c r="H20" s="57">
        <v>1</v>
      </c>
      <c r="I20" s="57">
        <v>1</v>
      </c>
      <c r="J20" s="57">
        <v>1</v>
      </c>
      <c r="K20" s="57">
        <v>1</v>
      </c>
      <c r="L20" s="57">
        <v>1</v>
      </c>
      <c r="M20" s="57"/>
      <c r="N20" s="57">
        <v>1</v>
      </c>
      <c r="O20" s="57"/>
      <c r="P20" s="57">
        <v>1</v>
      </c>
      <c r="Q20" s="57"/>
      <c r="R20" s="57">
        <v>1</v>
      </c>
      <c r="S20" s="57"/>
      <c r="T20" s="57">
        <v>1</v>
      </c>
      <c r="U20" s="57"/>
      <c r="V20" s="57">
        <v>1</v>
      </c>
      <c r="W20" s="57"/>
      <c r="X20" s="57">
        <v>1</v>
      </c>
      <c r="Y20" s="57"/>
      <c r="Z20" s="57">
        <v>1</v>
      </c>
      <c r="AA20" s="57"/>
      <c r="AB20" s="57">
        <v>1</v>
      </c>
      <c r="AC20" s="57"/>
      <c r="AD20" s="57">
        <v>1</v>
      </c>
      <c r="AE20" s="57"/>
      <c r="AF20" s="57"/>
      <c r="AG20" s="82"/>
      <c r="AH20" s="18" t="s">
        <v>48</v>
      </c>
    </row>
    <row r="21" spans="1:34" ht="45.75" customHeight="1">
      <c r="A21" s="31"/>
      <c r="B21" s="101"/>
      <c r="C21" s="101"/>
      <c r="D21" s="1" t="s">
        <v>49</v>
      </c>
      <c r="E21" s="6">
        <f t="shared" si="0"/>
        <v>0.16666666666666666</v>
      </c>
      <c r="F21" s="5">
        <f>+H21+J21+L21+N21+P21+R21+T21+V21+X21+Z21+AB21+AD21</f>
        <v>12</v>
      </c>
      <c r="G21" s="5">
        <f>+I21+K21+M21+O21+Q21+S21+U21+W21+Y21+AA21+AC21+AE21</f>
        <v>2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/>
      <c r="N21" s="57">
        <v>1</v>
      </c>
      <c r="O21" s="57"/>
      <c r="P21" s="57">
        <v>1</v>
      </c>
      <c r="Q21" s="57"/>
      <c r="R21" s="57">
        <v>1</v>
      </c>
      <c r="S21" s="57"/>
      <c r="T21" s="57">
        <v>1</v>
      </c>
      <c r="U21" s="57"/>
      <c r="V21" s="57">
        <v>1</v>
      </c>
      <c r="W21" s="57"/>
      <c r="X21" s="57">
        <v>1</v>
      </c>
      <c r="Y21" s="57"/>
      <c r="Z21" s="57">
        <v>1</v>
      </c>
      <c r="AA21" s="57"/>
      <c r="AB21" s="57">
        <v>1</v>
      </c>
      <c r="AC21" s="57"/>
      <c r="AD21" s="57">
        <v>1</v>
      </c>
      <c r="AE21" s="57"/>
      <c r="AF21" s="57"/>
      <c r="AG21" s="82"/>
      <c r="AH21" s="18" t="s">
        <v>50</v>
      </c>
    </row>
    <row r="22" spans="1:34" ht="42.75" customHeight="1">
      <c r="A22" s="31"/>
      <c r="B22" s="101"/>
      <c r="C22" s="101"/>
      <c r="D22" s="105" t="s">
        <v>51</v>
      </c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82"/>
      <c r="AH22" s="18"/>
    </row>
    <row r="23" spans="1:34" ht="73.5" customHeight="1">
      <c r="A23" s="31"/>
      <c r="B23" s="101"/>
      <c r="C23" s="101"/>
      <c r="D23" s="1" t="s">
        <v>52</v>
      </c>
      <c r="E23" s="6">
        <f>G23/F23</f>
        <v>0.16666666666666666</v>
      </c>
      <c r="F23" s="5">
        <f>+H23+J23+L23+N23+P23+R23+T23+V23+X23+Z23+AB23+AD23</f>
        <v>12</v>
      </c>
      <c r="G23" s="5">
        <f>+I23+K23+M23+O23+Q23+S23+U23+W23+Y23+AA23+AC23+AE23</f>
        <v>2</v>
      </c>
      <c r="H23" s="57">
        <v>1</v>
      </c>
      <c r="I23" s="57">
        <v>1</v>
      </c>
      <c r="J23" s="57">
        <v>1</v>
      </c>
      <c r="K23" s="57">
        <v>1</v>
      </c>
      <c r="L23" s="57">
        <v>1</v>
      </c>
      <c r="M23" s="57"/>
      <c r="N23" s="57">
        <v>1</v>
      </c>
      <c r="O23" s="57"/>
      <c r="P23" s="57">
        <v>1</v>
      </c>
      <c r="Q23" s="57"/>
      <c r="R23" s="57">
        <v>1</v>
      </c>
      <c r="S23" s="57"/>
      <c r="T23" s="57">
        <v>1</v>
      </c>
      <c r="U23" s="57"/>
      <c r="V23" s="57">
        <v>1</v>
      </c>
      <c r="W23" s="57"/>
      <c r="X23" s="57">
        <v>1</v>
      </c>
      <c r="Y23" s="57"/>
      <c r="Z23" s="57">
        <v>1</v>
      </c>
      <c r="AA23" s="57"/>
      <c r="AB23" s="57">
        <v>1</v>
      </c>
      <c r="AC23" s="57"/>
      <c r="AD23" s="57">
        <v>1</v>
      </c>
      <c r="AE23" s="57"/>
      <c r="AF23" s="57"/>
      <c r="AG23" s="82"/>
      <c r="AH23" s="18" t="s">
        <v>43</v>
      </c>
    </row>
    <row r="24" spans="1:34" ht="73.5" customHeight="1">
      <c r="A24" s="31"/>
      <c r="B24" s="101"/>
      <c r="C24" s="101"/>
      <c r="D24" s="1" t="s">
        <v>53</v>
      </c>
      <c r="E24" s="6">
        <f>G24/F24</f>
        <v>0</v>
      </c>
      <c r="F24" s="5">
        <f>T24+V24</f>
        <v>2</v>
      </c>
      <c r="G24" s="5">
        <f>U24+W24</f>
        <v>0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>
        <v>1</v>
      </c>
      <c r="U24" s="57"/>
      <c r="V24" s="57">
        <v>1</v>
      </c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82"/>
      <c r="AH24" s="18" t="s">
        <v>43</v>
      </c>
    </row>
    <row r="25" spans="1:34" ht="42.75" customHeight="1">
      <c r="A25" s="31"/>
      <c r="B25" s="101"/>
      <c r="C25" s="101"/>
      <c r="D25" s="105" t="s">
        <v>54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82"/>
      <c r="AH25" s="18"/>
    </row>
    <row r="26" spans="1:34" ht="54.75" customHeight="1">
      <c r="A26" s="31"/>
      <c r="B26" s="101"/>
      <c r="C26" s="101"/>
      <c r="D26" s="1" t="s">
        <v>55</v>
      </c>
      <c r="E26" s="6">
        <f>G26/F26</f>
        <v>0</v>
      </c>
      <c r="F26" s="5">
        <f>L26+R26+X26+AD26</f>
        <v>4</v>
      </c>
      <c r="G26" s="5">
        <f>M26+S26+Y26+AE26</f>
        <v>0</v>
      </c>
      <c r="H26" s="57"/>
      <c r="I26" s="57"/>
      <c r="J26" s="57"/>
      <c r="K26" s="57"/>
      <c r="L26" s="57">
        <v>1</v>
      </c>
      <c r="M26" s="57"/>
      <c r="N26" s="57"/>
      <c r="O26" s="57"/>
      <c r="P26" s="57"/>
      <c r="Q26" s="57"/>
      <c r="R26" s="57">
        <v>1</v>
      </c>
      <c r="S26" s="57"/>
      <c r="T26" s="57"/>
      <c r="U26" s="57"/>
      <c r="V26" s="57"/>
      <c r="W26" s="57"/>
      <c r="X26" s="57">
        <v>1</v>
      </c>
      <c r="Y26" s="57"/>
      <c r="Z26" s="57"/>
      <c r="AA26" s="57"/>
      <c r="AB26" s="57"/>
      <c r="AC26" s="57"/>
      <c r="AD26" s="57">
        <v>1</v>
      </c>
      <c r="AE26" s="57"/>
      <c r="AF26" s="7"/>
      <c r="AG26" s="82"/>
      <c r="AH26" s="18" t="s">
        <v>27</v>
      </c>
    </row>
    <row r="27" spans="1:34" ht="54.75" customHeight="1">
      <c r="A27" s="31"/>
      <c r="B27" s="60"/>
      <c r="C27" s="101"/>
      <c r="D27" s="1" t="s">
        <v>56</v>
      </c>
      <c r="E27" s="6">
        <f t="shared" ref="E27:E35" si="1">G27/F27</f>
        <v>0</v>
      </c>
      <c r="F27" s="5">
        <f>P27+R27</f>
        <v>2</v>
      </c>
      <c r="G27" s="5">
        <f>Q27+S27</f>
        <v>0</v>
      </c>
      <c r="H27" s="57"/>
      <c r="I27" s="57"/>
      <c r="J27" s="57"/>
      <c r="K27" s="57"/>
      <c r="L27" s="57"/>
      <c r="M27" s="57"/>
      <c r="N27" s="57"/>
      <c r="O27" s="57"/>
      <c r="P27" s="57">
        <v>1</v>
      </c>
      <c r="Q27" s="57"/>
      <c r="R27" s="57">
        <v>1</v>
      </c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7"/>
      <c r="AG27" s="82"/>
      <c r="AH27" s="18" t="s">
        <v>27</v>
      </c>
    </row>
    <row r="28" spans="1:34" ht="42.75" customHeight="1">
      <c r="A28" s="31"/>
      <c r="B28" s="102" t="s">
        <v>57</v>
      </c>
      <c r="C28" s="98" t="s">
        <v>58</v>
      </c>
      <c r="D28" s="84" t="s">
        <v>59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6"/>
      <c r="AG28" s="82"/>
      <c r="AH28" s="18"/>
    </row>
    <row r="29" spans="1:34" ht="44.25" customHeight="1">
      <c r="A29" s="31"/>
      <c r="B29" s="103"/>
      <c r="C29" s="99"/>
      <c r="D29" s="12" t="s">
        <v>60</v>
      </c>
      <c r="E29" s="6">
        <f t="shared" si="1"/>
        <v>0</v>
      </c>
      <c r="F29" s="5">
        <f>L29+N29+P29+R29+T29+V29+X29+Z29+AB29+AD29</f>
        <v>10</v>
      </c>
      <c r="G29" s="5">
        <f>M29+O29+Q29+S29+U29+W29+Y29+AA29+AC29+AE29</f>
        <v>0</v>
      </c>
      <c r="H29" s="57"/>
      <c r="I29" s="57"/>
      <c r="J29" s="57"/>
      <c r="K29" s="57"/>
      <c r="L29" s="57">
        <v>1</v>
      </c>
      <c r="M29" s="57"/>
      <c r="N29" s="57">
        <v>1</v>
      </c>
      <c r="O29" s="57"/>
      <c r="P29" s="57">
        <v>1</v>
      </c>
      <c r="Q29" s="57"/>
      <c r="R29" s="57">
        <v>1</v>
      </c>
      <c r="S29" s="57"/>
      <c r="T29" s="57">
        <v>1</v>
      </c>
      <c r="U29" s="57"/>
      <c r="V29" s="57">
        <v>1</v>
      </c>
      <c r="W29" s="57"/>
      <c r="X29" s="57">
        <v>1</v>
      </c>
      <c r="Y29" s="57"/>
      <c r="Z29" s="57">
        <v>1</v>
      </c>
      <c r="AA29" s="57"/>
      <c r="AB29" s="57">
        <v>1</v>
      </c>
      <c r="AC29" s="57"/>
      <c r="AD29" s="57">
        <v>1</v>
      </c>
      <c r="AE29" s="57"/>
      <c r="AF29" s="57"/>
      <c r="AG29" s="82"/>
      <c r="AH29" s="18" t="s">
        <v>61</v>
      </c>
    </row>
    <row r="30" spans="1:34" ht="49.5" customHeight="1">
      <c r="A30" s="31"/>
      <c r="B30" s="103"/>
      <c r="C30" s="99"/>
      <c r="D30" s="2" t="s">
        <v>62</v>
      </c>
      <c r="E30" s="6">
        <f t="shared" si="1"/>
        <v>0.16666666666666666</v>
      </c>
      <c r="F30" s="5">
        <f>J30+N30+R30+V30+Z30+AD30</f>
        <v>6</v>
      </c>
      <c r="G30" s="5">
        <f>K30+O30+S30+W30+AA30+AE30</f>
        <v>1</v>
      </c>
      <c r="H30" s="57"/>
      <c r="I30" s="57"/>
      <c r="J30" s="57">
        <v>1</v>
      </c>
      <c r="K30" s="57">
        <v>1</v>
      </c>
      <c r="L30" s="57"/>
      <c r="M30" s="57"/>
      <c r="N30" s="57">
        <v>1</v>
      </c>
      <c r="O30" s="57"/>
      <c r="P30" s="57"/>
      <c r="Q30" s="57"/>
      <c r="R30" s="57">
        <v>1</v>
      </c>
      <c r="S30" s="57"/>
      <c r="T30" s="57"/>
      <c r="U30" s="57"/>
      <c r="V30" s="57">
        <v>1</v>
      </c>
      <c r="W30" s="57"/>
      <c r="X30" s="57"/>
      <c r="Y30" s="57"/>
      <c r="Z30" s="57">
        <v>1</v>
      </c>
      <c r="AA30" s="57"/>
      <c r="AB30" s="57"/>
      <c r="AC30" s="57"/>
      <c r="AD30" s="57">
        <v>1</v>
      </c>
      <c r="AE30" s="57"/>
      <c r="AF30" s="57"/>
      <c r="AG30" s="82"/>
      <c r="AH30" s="18" t="s">
        <v>61</v>
      </c>
    </row>
    <row r="31" spans="1:34" ht="49.5" customHeight="1">
      <c r="A31" s="31"/>
      <c r="B31" s="103"/>
      <c r="C31" s="99"/>
      <c r="D31" s="2" t="s">
        <v>63</v>
      </c>
      <c r="E31" s="6">
        <f t="shared" si="1"/>
        <v>0</v>
      </c>
      <c r="F31" s="5">
        <f>L31+P31+T31+X31+AB31</f>
        <v>5</v>
      </c>
      <c r="G31" s="5">
        <f>M31+Q31+U31+Y31+AC31</f>
        <v>0</v>
      </c>
      <c r="H31" s="57"/>
      <c r="I31" s="57"/>
      <c r="J31" s="57"/>
      <c r="K31" s="57"/>
      <c r="L31" s="57">
        <v>1</v>
      </c>
      <c r="M31" s="57"/>
      <c r="N31" s="57"/>
      <c r="O31" s="57"/>
      <c r="P31" s="57">
        <v>1</v>
      </c>
      <c r="Q31" s="57"/>
      <c r="R31" s="57"/>
      <c r="S31" s="57"/>
      <c r="T31" s="57">
        <v>1</v>
      </c>
      <c r="U31" s="57"/>
      <c r="V31" s="57"/>
      <c r="W31" s="57"/>
      <c r="X31" s="57">
        <v>1</v>
      </c>
      <c r="Y31" s="57"/>
      <c r="Z31" s="57"/>
      <c r="AA31" s="57"/>
      <c r="AB31" s="57">
        <v>1</v>
      </c>
      <c r="AC31" s="57"/>
      <c r="AD31" s="57"/>
      <c r="AE31" s="57"/>
      <c r="AF31" s="57"/>
      <c r="AG31" s="82"/>
      <c r="AH31" s="18" t="s">
        <v>61</v>
      </c>
    </row>
    <row r="32" spans="1:34" ht="42.75" customHeight="1">
      <c r="A32" s="31"/>
      <c r="B32" s="103"/>
      <c r="C32" s="99"/>
      <c r="D32" s="2" t="s">
        <v>64</v>
      </c>
      <c r="E32" s="6">
        <f t="shared" si="1"/>
        <v>0</v>
      </c>
      <c r="F32" s="5">
        <f>L32+R32+X32+AD32</f>
        <v>4</v>
      </c>
      <c r="G32" s="5">
        <f>M32+S32+Y32+AE32</f>
        <v>0</v>
      </c>
      <c r="H32" s="57"/>
      <c r="I32" s="57"/>
      <c r="J32" s="57"/>
      <c r="K32" s="57"/>
      <c r="L32" s="57">
        <v>1</v>
      </c>
      <c r="M32" s="57"/>
      <c r="N32" s="57"/>
      <c r="O32" s="57"/>
      <c r="P32" s="57"/>
      <c r="Q32" s="57"/>
      <c r="R32" s="57">
        <v>1</v>
      </c>
      <c r="S32" s="57"/>
      <c r="T32" s="57"/>
      <c r="U32" s="57"/>
      <c r="V32" s="57"/>
      <c r="W32" s="57"/>
      <c r="X32" s="57">
        <v>1</v>
      </c>
      <c r="Y32" s="57"/>
      <c r="Z32" s="57"/>
      <c r="AA32" s="57"/>
      <c r="AB32" s="57"/>
      <c r="AC32" s="57"/>
      <c r="AD32" s="57">
        <v>1</v>
      </c>
      <c r="AE32" s="57"/>
      <c r="AF32" s="57"/>
      <c r="AG32" s="82"/>
      <c r="AH32" s="18" t="s">
        <v>61</v>
      </c>
    </row>
    <row r="33" spans="1:34" ht="42.75" customHeight="1">
      <c r="A33" s="31"/>
      <c r="B33" s="103"/>
      <c r="C33" s="99"/>
      <c r="D33" s="2" t="s">
        <v>65</v>
      </c>
      <c r="E33" s="6">
        <f t="shared" si="1"/>
        <v>0</v>
      </c>
      <c r="F33" s="5">
        <f>P33+X33</f>
        <v>2</v>
      </c>
      <c r="G33" s="5">
        <f>Q33+Y33</f>
        <v>0</v>
      </c>
      <c r="H33" s="57"/>
      <c r="I33" s="57"/>
      <c r="J33" s="57"/>
      <c r="K33" s="57"/>
      <c r="L33" s="57"/>
      <c r="M33" s="57"/>
      <c r="N33" s="57"/>
      <c r="O33" s="57"/>
      <c r="P33" s="57">
        <v>1</v>
      </c>
      <c r="Q33" s="57"/>
      <c r="R33" s="57"/>
      <c r="S33" s="57"/>
      <c r="T33" s="57"/>
      <c r="U33" s="57"/>
      <c r="V33" s="57"/>
      <c r="W33" s="57"/>
      <c r="X33" s="57">
        <v>1</v>
      </c>
      <c r="Y33" s="57"/>
      <c r="Z33" s="57"/>
      <c r="AA33" s="57"/>
      <c r="AB33" s="57"/>
      <c r="AC33" s="57"/>
      <c r="AD33" s="57"/>
      <c r="AE33" s="57"/>
      <c r="AF33" s="57"/>
      <c r="AG33" s="82"/>
      <c r="AH33" s="18" t="s">
        <v>43</v>
      </c>
    </row>
    <row r="34" spans="1:34" ht="43.5" customHeight="1">
      <c r="A34" s="31"/>
      <c r="B34" s="103"/>
      <c r="C34" s="99"/>
      <c r="D34" s="2" t="s">
        <v>66</v>
      </c>
      <c r="E34" s="6">
        <f t="shared" si="1"/>
        <v>0</v>
      </c>
      <c r="F34" s="5">
        <f>R34+X34</f>
        <v>2</v>
      </c>
      <c r="G34" s="5">
        <f>S34+Y34</f>
        <v>0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>
        <v>1</v>
      </c>
      <c r="S34" s="57"/>
      <c r="T34" s="57"/>
      <c r="U34" s="57"/>
      <c r="V34" s="57"/>
      <c r="W34" s="57"/>
      <c r="X34" s="57">
        <v>1</v>
      </c>
      <c r="Y34" s="57"/>
      <c r="Z34" s="57"/>
      <c r="AA34" s="57"/>
      <c r="AB34" s="57"/>
      <c r="AC34" s="57"/>
      <c r="AD34" s="57"/>
      <c r="AE34" s="57"/>
      <c r="AF34" s="57"/>
      <c r="AG34" s="82"/>
      <c r="AH34" s="18" t="s">
        <v>43</v>
      </c>
    </row>
    <row r="35" spans="1:34" ht="63" customHeight="1">
      <c r="A35" s="31"/>
      <c r="B35" s="103"/>
      <c r="C35" s="99"/>
      <c r="D35" s="2" t="s">
        <v>67</v>
      </c>
      <c r="E35" s="6">
        <f t="shared" si="1"/>
        <v>0.16666666666666666</v>
      </c>
      <c r="F35" s="5">
        <f>H35+J35+L35+N35+P35+R35+T35+V35+X35+Z35+AB35+AD35</f>
        <v>12</v>
      </c>
      <c r="G35" s="5">
        <f>I35+K35+M35+O35+Q35+S35+U35+W35+Y35+AA35+AC35+AE35</f>
        <v>2</v>
      </c>
      <c r="H35" s="57">
        <v>1</v>
      </c>
      <c r="I35" s="57">
        <v>1</v>
      </c>
      <c r="J35" s="57">
        <v>1</v>
      </c>
      <c r="K35" s="57">
        <v>1</v>
      </c>
      <c r="L35" s="57">
        <v>1</v>
      </c>
      <c r="M35" s="57"/>
      <c r="N35" s="57">
        <v>1</v>
      </c>
      <c r="O35" s="57"/>
      <c r="P35" s="57">
        <v>1</v>
      </c>
      <c r="Q35" s="57"/>
      <c r="R35" s="57">
        <v>1</v>
      </c>
      <c r="S35" s="57"/>
      <c r="T35" s="57">
        <v>1</v>
      </c>
      <c r="U35" s="57"/>
      <c r="V35" s="57">
        <v>1</v>
      </c>
      <c r="W35" s="57"/>
      <c r="X35" s="57">
        <v>1</v>
      </c>
      <c r="Y35" s="57"/>
      <c r="Z35" s="57">
        <v>1</v>
      </c>
      <c r="AA35" s="57"/>
      <c r="AB35" s="57">
        <v>1</v>
      </c>
      <c r="AC35" s="57"/>
      <c r="AD35" s="57">
        <v>1</v>
      </c>
      <c r="AE35" s="57"/>
      <c r="AF35" s="57"/>
      <c r="AG35" s="82"/>
      <c r="AH35" s="18" t="s">
        <v>68</v>
      </c>
    </row>
    <row r="36" spans="1:34" ht="42.75" customHeight="1">
      <c r="A36" s="31"/>
      <c r="B36" s="103"/>
      <c r="C36" s="99"/>
      <c r="D36" s="84" t="s">
        <v>69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6"/>
      <c r="AG36" s="82"/>
      <c r="AH36" s="18"/>
    </row>
    <row r="37" spans="1:34" ht="42.75" customHeight="1">
      <c r="A37" s="31"/>
      <c r="B37" s="103"/>
      <c r="C37" s="99"/>
      <c r="D37" s="2" t="s">
        <v>70</v>
      </c>
      <c r="E37" s="6">
        <f>G37/F37</f>
        <v>0</v>
      </c>
      <c r="F37" s="5">
        <f>N37+P37</f>
        <v>2</v>
      </c>
      <c r="G37" s="5">
        <f>O37+Q37</f>
        <v>0</v>
      </c>
      <c r="H37" s="57"/>
      <c r="I37" s="57"/>
      <c r="J37" s="57"/>
      <c r="K37" s="57"/>
      <c r="L37" s="57"/>
      <c r="M37" s="57"/>
      <c r="N37" s="57">
        <v>1</v>
      </c>
      <c r="O37" s="57"/>
      <c r="P37" s="57">
        <v>1</v>
      </c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82"/>
      <c r="AH37" s="18" t="s">
        <v>43</v>
      </c>
    </row>
    <row r="38" spans="1:34" ht="60" customHeight="1">
      <c r="A38" s="31"/>
      <c r="B38" s="103"/>
      <c r="C38" s="99"/>
      <c r="D38" s="2" t="s">
        <v>71</v>
      </c>
      <c r="E38" s="6">
        <f t="shared" ref="E38" si="2">G38/F38</f>
        <v>0</v>
      </c>
      <c r="F38" s="5">
        <f>R38+Z38</f>
        <v>2</v>
      </c>
      <c r="G38" s="5">
        <f>S38+AA38</f>
        <v>0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>
        <v>1</v>
      </c>
      <c r="S38" s="57"/>
      <c r="T38" s="57"/>
      <c r="U38" s="57"/>
      <c r="V38" s="57"/>
      <c r="W38" s="57"/>
      <c r="X38" s="57"/>
      <c r="Y38" s="57"/>
      <c r="Z38" s="57">
        <v>1</v>
      </c>
      <c r="AA38" s="57"/>
      <c r="AB38" s="57"/>
      <c r="AC38" s="57"/>
      <c r="AD38" s="57"/>
      <c r="AE38" s="57"/>
      <c r="AF38" s="57"/>
      <c r="AG38" s="82"/>
      <c r="AH38" s="18" t="s">
        <v>43</v>
      </c>
    </row>
    <row r="39" spans="1:34" ht="42.75" customHeight="1">
      <c r="A39" s="31"/>
      <c r="B39" s="104"/>
      <c r="C39" s="100"/>
      <c r="D39" s="2" t="s">
        <v>72</v>
      </c>
      <c r="E39" s="6">
        <f>G39/F39</f>
        <v>0.16666666666666666</v>
      </c>
      <c r="F39" s="5">
        <f>H39+J39+L39+N39+P39+R39+T39+V39+X39+Z39+AB39+AD39</f>
        <v>12</v>
      </c>
      <c r="G39" s="5">
        <f>I39+K39+M39+O39+Q39+S39+U39+W39+Y39+AA39+AC39+AE39</f>
        <v>2</v>
      </c>
      <c r="H39" s="57">
        <v>1</v>
      </c>
      <c r="I39" s="57">
        <v>1</v>
      </c>
      <c r="J39" s="57">
        <v>1</v>
      </c>
      <c r="K39" s="57">
        <v>1</v>
      </c>
      <c r="L39" s="57">
        <v>1</v>
      </c>
      <c r="M39" s="57"/>
      <c r="N39" s="57">
        <v>1</v>
      </c>
      <c r="O39" s="57"/>
      <c r="P39" s="57">
        <v>1</v>
      </c>
      <c r="Q39" s="57"/>
      <c r="R39" s="57">
        <v>1</v>
      </c>
      <c r="S39" s="57"/>
      <c r="T39" s="57">
        <v>1</v>
      </c>
      <c r="U39" s="57"/>
      <c r="V39" s="57">
        <v>1</v>
      </c>
      <c r="W39" s="57"/>
      <c r="X39" s="57">
        <v>1</v>
      </c>
      <c r="Y39" s="57"/>
      <c r="Z39" s="57">
        <v>1</v>
      </c>
      <c r="AA39" s="57"/>
      <c r="AB39" s="57">
        <v>1</v>
      </c>
      <c r="AC39" s="57"/>
      <c r="AD39" s="57">
        <v>1</v>
      </c>
      <c r="AE39" s="57"/>
      <c r="AF39" s="57"/>
      <c r="AG39" s="82"/>
      <c r="AH39" s="18" t="s">
        <v>73</v>
      </c>
    </row>
    <row r="40" spans="1:34" ht="43.5" customHeight="1">
      <c r="A40" s="31"/>
      <c r="B40" s="102" t="s">
        <v>57</v>
      </c>
      <c r="C40" s="98" t="s">
        <v>58</v>
      </c>
      <c r="D40" s="84" t="s">
        <v>74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6"/>
      <c r="AG40" s="82"/>
      <c r="AH40" s="18"/>
    </row>
    <row r="41" spans="1:34" ht="43.5" customHeight="1">
      <c r="A41" s="31"/>
      <c r="B41" s="103"/>
      <c r="C41" s="99"/>
      <c r="D41" s="1" t="s">
        <v>75</v>
      </c>
      <c r="E41" s="6">
        <f>G41/F41</f>
        <v>0</v>
      </c>
      <c r="F41" s="5">
        <f>L41+N41+P41+R41</f>
        <v>4</v>
      </c>
      <c r="G41" s="5">
        <f>M41+O41+Q41+S41</f>
        <v>0</v>
      </c>
      <c r="H41" s="57"/>
      <c r="I41" s="57"/>
      <c r="J41" s="57"/>
      <c r="K41" s="57"/>
      <c r="L41" s="57">
        <v>1</v>
      </c>
      <c r="M41" s="57"/>
      <c r="N41" s="57">
        <v>1</v>
      </c>
      <c r="O41" s="57"/>
      <c r="P41" s="57">
        <v>1</v>
      </c>
      <c r="Q41" s="57"/>
      <c r="R41" s="57">
        <v>1</v>
      </c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82"/>
      <c r="AH41" s="18" t="s">
        <v>43</v>
      </c>
    </row>
    <row r="42" spans="1:34" ht="43.5" customHeight="1">
      <c r="A42" s="31"/>
      <c r="B42" s="103"/>
      <c r="C42" s="99"/>
      <c r="D42" s="1" t="s">
        <v>76</v>
      </c>
      <c r="E42" s="6">
        <f>G42/F42</f>
        <v>0</v>
      </c>
      <c r="F42" s="5">
        <f>L42+N42+P42+R42</f>
        <v>4</v>
      </c>
      <c r="G42" s="5">
        <f>K42+M42+O42+Q42+S42+U42+W42+Y42+AA42+AC42+AE42</f>
        <v>0</v>
      </c>
      <c r="H42" s="57"/>
      <c r="I42" s="57"/>
      <c r="J42" s="57"/>
      <c r="K42" s="57"/>
      <c r="L42" s="57">
        <v>1</v>
      </c>
      <c r="M42" s="57"/>
      <c r="N42" s="57">
        <v>1</v>
      </c>
      <c r="O42" s="57"/>
      <c r="P42" s="57">
        <v>1</v>
      </c>
      <c r="Q42" s="57"/>
      <c r="R42" s="57">
        <v>1</v>
      </c>
      <c r="S42" s="57"/>
      <c r="T42" s="57"/>
      <c r="U42" s="57"/>
      <c r="V42" s="57"/>
      <c r="W42" s="7"/>
      <c r="X42" s="57"/>
      <c r="Y42" s="57"/>
      <c r="Z42" s="57"/>
      <c r="AA42" s="57"/>
      <c r="AB42" s="57"/>
      <c r="AC42" s="57"/>
      <c r="AD42" s="57"/>
      <c r="AE42" s="57"/>
      <c r="AF42" s="57"/>
      <c r="AG42" s="82"/>
      <c r="AH42" s="18" t="s">
        <v>43</v>
      </c>
    </row>
    <row r="43" spans="1:34" ht="43.5" customHeight="1">
      <c r="A43" s="31"/>
      <c r="B43" s="103"/>
      <c r="C43" s="99"/>
      <c r="D43" s="1" t="s">
        <v>77</v>
      </c>
      <c r="E43" s="6">
        <f>G43/F43</f>
        <v>0</v>
      </c>
      <c r="F43" s="5">
        <f>L43+P43+T43+X43+AB43</f>
        <v>5</v>
      </c>
      <c r="G43" s="5">
        <f>+I43+K43+M43+O43+Q43+S43+U43+W43+Y43+AA43+AC43+AE43</f>
        <v>0</v>
      </c>
      <c r="H43" s="57"/>
      <c r="I43" s="57"/>
      <c r="J43" s="57"/>
      <c r="K43" s="57"/>
      <c r="L43" s="57">
        <v>1</v>
      </c>
      <c r="M43" s="57"/>
      <c r="N43" s="57"/>
      <c r="O43" s="57"/>
      <c r="P43" s="57">
        <v>1</v>
      </c>
      <c r="Q43" s="57"/>
      <c r="R43" s="57"/>
      <c r="S43" s="57"/>
      <c r="T43" s="57">
        <v>1</v>
      </c>
      <c r="U43" s="57"/>
      <c r="V43" s="57"/>
      <c r="W43" s="7"/>
      <c r="X43" s="57">
        <v>1</v>
      </c>
      <c r="Y43" s="57"/>
      <c r="Z43" s="57"/>
      <c r="AA43" s="57"/>
      <c r="AB43" s="57">
        <v>1</v>
      </c>
      <c r="AC43" s="57"/>
      <c r="AD43" s="57"/>
      <c r="AE43" s="57"/>
      <c r="AF43" s="57"/>
      <c r="AG43" s="82"/>
      <c r="AH43" s="18" t="s">
        <v>43</v>
      </c>
    </row>
    <row r="44" spans="1:34" ht="43.5" customHeight="1">
      <c r="A44" s="31"/>
      <c r="B44" s="103"/>
      <c r="C44" s="99"/>
      <c r="D44" s="1" t="s">
        <v>78</v>
      </c>
      <c r="E44" s="6">
        <f>G44/F44</f>
        <v>0</v>
      </c>
      <c r="F44" s="5">
        <f>N44+R44+V44+Z44</f>
        <v>4</v>
      </c>
      <c r="G44" s="5">
        <f>O44+S44+W44+AA44</f>
        <v>0</v>
      </c>
      <c r="H44" s="57"/>
      <c r="I44" s="57"/>
      <c r="J44" s="57"/>
      <c r="K44" s="57"/>
      <c r="L44" s="57"/>
      <c r="M44" s="57"/>
      <c r="N44" s="57">
        <v>1</v>
      </c>
      <c r="O44" s="57"/>
      <c r="P44" s="57"/>
      <c r="Q44" s="57"/>
      <c r="R44" s="57">
        <v>1</v>
      </c>
      <c r="S44" s="57"/>
      <c r="T44" s="57"/>
      <c r="U44" s="57"/>
      <c r="V44" s="57">
        <v>1</v>
      </c>
      <c r="W44" s="7"/>
      <c r="X44" s="57"/>
      <c r="Y44" s="57"/>
      <c r="Z44" s="57">
        <v>1</v>
      </c>
      <c r="AA44" s="57"/>
      <c r="AB44" s="57"/>
      <c r="AC44" s="57"/>
      <c r="AD44" s="57"/>
      <c r="AE44" s="57"/>
      <c r="AF44" s="57"/>
      <c r="AG44" s="82"/>
      <c r="AH44" s="18" t="s">
        <v>43</v>
      </c>
    </row>
    <row r="45" spans="1:34" ht="43.5" customHeight="1">
      <c r="A45" s="31"/>
      <c r="B45" s="103"/>
      <c r="C45" s="99"/>
      <c r="D45" s="84" t="s">
        <v>79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6"/>
      <c r="AG45" s="82"/>
      <c r="AH45" s="18"/>
    </row>
    <row r="46" spans="1:34" ht="43.5" customHeight="1">
      <c r="A46" s="31"/>
      <c r="B46" s="103"/>
      <c r="C46" s="99"/>
      <c r="D46" s="1" t="s">
        <v>80</v>
      </c>
      <c r="E46" s="6">
        <f>G46/F46</f>
        <v>0</v>
      </c>
      <c r="F46" s="15">
        <f>L46+N46+P46</f>
        <v>3</v>
      </c>
      <c r="G46" s="15">
        <f>M46+O46+Q46</f>
        <v>0</v>
      </c>
      <c r="H46" s="15"/>
      <c r="I46" s="15"/>
      <c r="J46" s="15"/>
      <c r="K46" s="15"/>
      <c r="L46" s="57">
        <v>1</v>
      </c>
      <c r="M46" s="15"/>
      <c r="N46" s="57">
        <v>1</v>
      </c>
      <c r="O46" s="15"/>
      <c r="P46" s="57">
        <v>1</v>
      </c>
      <c r="Q46" s="15"/>
      <c r="R46" s="57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82"/>
      <c r="AH46" s="18" t="s">
        <v>81</v>
      </c>
    </row>
    <row r="47" spans="1:34" ht="43.5" customHeight="1">
      <c r="A47" s="31"/>
      <c r="B47" s="103"/>
      <c r="C47" s="99"/>
      <c r="D47" s="1" t="s">
        <v>82</v>
      </c>
      <c r="E47" s="6">
        <f>G47/F47</f>
        <v>0</v>
      </c>
      <c r="F47" s="5">
        <f>T47+V47+X47</f>
        <v>3</v>
      </c>
      <c r="G47" s="5">
        <f>U47+W47+Y47</f>
        <v>0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>
        <v>1</v>
      </c>
      <c r="U47" s="57"/>
      <c r="V47" s="57">
        <v>1</v>
      </c>
      <c r="W47" s="57"/>
      <c r="X47" s="57">
        <v>1</v>
      </c>
      <c r="Y47" s="57"/>
      <c r="Z47" s="57"/>
      <c r="AA47" s="57"/>
      <c r="AB47" s="57"/>
      <c r="AC47" s="57"/>
      <c r="AD47" s="57"/>
      <c r="AE47" s="57"/>
      <c r="AF47" s="57"/>
      <c r="AG47" s="82"/>
      <c r="AH47" s="18" t="s">
        <v>81</v>
      </c>
    </row>
    <row r="48" spans="1:34" ht="43.5" customHeight="1">
      <c r="A48" s="31"/>
      <c r="B48" s="103"/>
      <c r="C48" s="99"/>
      <c r="D48" s="84" t="s">
        <v>83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6"/>
      <c r="AG48" s="82"/>
      <c r="AH48" s="18"/>
    </row>
    <row r="49" spans="1:35" ht="43.5" customHeight="1">
      <c r="A49" s="31"/>
      <c r="B49" s="103"/>
      <c r="C49" s="99"/>
      <c r="D49" s="14" t="s">
        <v>84</v>
      </c>
      <c r="E49" s="6">
        <f>G49/F49</f>
        <v>0</v>
      </c>
      <c r="F49" s="5">
        <f>N49+V49</f>
        <v>2</v>
      </c>
      <c r="G49" s="5">
        <f>O49+W49</f>
        <v>0</v>
      </c>
      <c r="H49" s="57"/>
      <c r="I49" s="57"/>
      <c r="J49" s="57"/>
      <c r="K49" s="57"/>
      <c r="L49" s="57"/>
      <c r="M49" s="57"/>
      <c r="N49" s="57">
        <v>1</v>
      </c>
      <c r="O49" s="57"/>
      <c r="P49" s="57"/>
      <c r="Q49" s="57"/>
      <c r="R49" s="57"/>
      <c r="S49" s="57"/>
      <c r="T49" s="57"/>
      <c r="U49" s="57"/>
      <c r="V49" s="57">
        <v>1</v>
      </c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82"/>
      <c r="AH49" s="18" t="s">
        <v>43</v>
      </c>
    </row>
    <row r="50" spans="1:35" ht="43.5" customHeight="1">
      <c r="A50" s="31"/>
      <c r="B50" s="103"/>
      <c r="C50" s="99"/>
      <c r="D50" s="1" t="s">
        <v>85</v>
      </c>
      <c r="E50" s="6">
        <f>G50/F50</f>
        <v>0</v>
      </c>
      <c r="F50" s="5">
        <f>X50</f>
        <v>1</v>
      </c>
      <c r="G50" s="5">
        <f>Y50</f>
        <v>0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>
        <v>1</v>
      </c>
      <c r="Y50" s="57"/>
      <c r="Z50" s="57"/>
      <c r="AA50" s="57"/>
      <c r="AB50" s="57"/>
      <c r="AC50" s="57"/>
      <c r="AD50" s="57"/>
      <c r="AE50" s="57"/>
      <c r="AF50" s="57"/>
      <c r="AG50" s="82"/>
      <c r="AH50" s="18" t="s">
        <v>86</v>
      </c>
    </row>
    <row r="51" spans="1:35" ht="43.5" customHeight="1">
      <c r="A51" s="31"/>
      <c r="B51" s="103"/>
      <c r="C51" s="99"/>
      <c r="D51" s="84" t="s">
        <v>87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6"/>
      <c r="AG51" s="82"/>
      <c r="AH51" s="18"/>
    </row>
    <row r="52" spans="1:35" ht="43.5" customHeight="1">
      <c r="A52" s="31"/>
      <c r="B52" s="103"/>
      <c r="C52" s="99"/>
      <c r="D52" s="1" t="s">
        <v>88</v>
      </c>
      <c r="E52" s="6">
        <f>G52/F52</f>
        <v>0.16666666666666666</v>
      </c>
      <c r="F52" s="5">
        <f>+H52+J52+L52+N52+P52+R52+T52+V52+X52+Z52+AB52+AD52</f>
        <v>12</v>
      </c>
      <c r="G52" s="5">
        <f>+I52+K52+M52+O52+Q52+S52+U52+W52+Y52+AA52+AC52+AE52</f>
        <v>2</v>
      </c>
      <c r="H52" s="57">
        <v>1</v>
      </c>
      <c r="I52" s="57">
        <v>1</v>
      </c>
      <c r="J52" s="57">
        <v>1</v>
      </c>
      <c r="K52" s="57">
        <v>1</v>
      </c>
      <c r="L52" s="57">
        <v>1</v>
      </c>
      <c r="M52" s="57"/>
      <c r="N52" s="57">
        <v>1</v>
      </c>
      <c r="O52" s="57"/>
      <c r="P52" s="57">
        <v>1</v>
      </c>
      <c r="Q52" s="57"/>
      <c r="R52" s="57">
        <v>1</v>
      </c>
      <c r="S52" s="57"/>
      <c r="T52" s="57">
        <v>1</v>
      </c>
      <c r="U52" s="57"/>
      <c r="V52" s="57">
        <v>1</v>
      </c>
      <c r="W52" s="57"/>
      <c r="X52" s="57">
        <v>1</v>
      </c>
      <c r="Y52" s="57"/>
      <c r="Z52" s="57">
        <v>1</v>
      </c>
      <c r="AA52" s="57"/>
      <c r="AB52" s="57">
        <v>1</v>
      </c>
      <c r="AC52" s="57"/>
      <c r="AD52" s="57">
        <v>1</v>
      </c>
      <c r="AE52" s="57"/>
      <c r="AF52" s="57"/>
      <c r="AG52" s="82"/>
      <c r="AH52" s="18" t="s">
        <v>48</v>
      </c>
    </row>
    <row r="53" spans="1:35" ht="43.5" customHeight="1">
      <c r="A53" s="31"/>
      <c r="B53" s="103"/>
      <c r="C53" s="99"/>
      <c r="D53" s="1" t="s">
        <v>89</v>
      </c>
      <c r="E53" s="6">
        <f>G53/F53</f>
        <v>0.16666666666666666</v>
      </c>
      <c r="F53" s="5">
        <f>J53+N53+R53+V53+Z53+AD53</f>
        <v>6</v>
      </c>
      <c r="G53" s="5">
        <f>K53+O53+S53+W53+AA53+AE53</f>
        <v>1</v>
      </c>
      <c r="H53" s="57"/>
      <c r="I53" s="57"/>
      <c r="J53" s="57">
        <v>1</v>
      </c>
      <c r="K53" s="57">
        <v>1</v>
      </c>
      <c r="L53" s="57"/>
      <c r="M53" s="57"/>
      <c r="N53" s="57">
        <v>1</v>
      </c>
      <c r="O53" s="57"/>
      <c r="P53" s="57"/>
      <c r="Q53" s="57"/>
      <c r="R53" s="57">
        <v>1</v>
      </c>
      <c r="S53" s="57"/>
      <c r="T53" s="57"/>
      <c r="U53" s="57"/>
      <c r="V53" s="57">
        <v>1</v>
      </c>
      <c r="W53" s="7"/>
      <c r="X53" s="57"/>
      <c r="Y53" s="57"/>
      <c r="Z53" s="57">
        <v>1</v>
      </c>
      <c r="AA53" s="57"/>
      <c r="AB53" s="57"/>
      <c r="AC53" s="57"/>
      <c r="AD53" s="57">
        <v>1</v>
      </c>
      <c r="AE53" s="57"/>
      <c r="AF53" s="57"/>
      <c r="AG53" s="82"/>
      <c r="AH53" s="18" t="s">
        <v>48</v>
      </c>
    </row>
    <row r="54" spans="1:35" ht="43.5" customHeight="1">
      <c r="A54" s="31"/>
      <c r="B54" s="103"/>
      <c r="C54" s="99"/>
      <c r="D54" s="1" t="s">
        <v>90</v>
      </c>
      <c r="E54" s="6">
        <f>G54/F54</f>
        <v>0.16666666666666666</v>
      </c>
      <c r="F54" s="5">
        <f>H54+J54+L54+N54+P54+R54+T54+V54+X54+Z54+AB54+AD54</f>
        <v>12</v>
      </c>
      <c r="G54" s="5">
        <f>I54+K54+M54+O54+Q54+S54+U54+W54+Y54+AA54+AC54+AE54</f>
        <v>2</v>
      </c>
      <c r="H54" s="57">
        <v>1</v>
      </c>
      <c r="I54" s="57">
        <v>1</v>
      </c>
      <c r="J54" s="57">
        <v>1</v>
      </c>
      <c r="K54" s="57">
        <v>1</v>
      </c>
      <c r="L54" s="57">
        <v>1</v>
      </c>
      <c r="M54" s="57"/>
      <c r="N54" s="57">
        <v>1</v>
      </c>
      <c r="O54" s="57"/>
      <c r="P54" s="57">
        <v>1</v>
      </c>
      <c r="Q54" s="57"/>
      <c r="R54" s="57">
        <v>1</v>
      </c>
      <c r="S54" s="57"/>
      <c r="T54" s="57">
        <v>1</v>
      </c>
      <c r="U54" s="57"/>
      <c r="V54" s="57">
        <v>1</v>
      </c>
      <c r="W54" s="7"/>
      <c r="X54" s="57">
        <v>1</v>
      </c>
      <c r="Y54" s="57"/>
      <c r="Z54" s="57">
        <v>1</v>
      </c>
      <c r="AA54" s="57"/>
      <c r="AB54" s="57">
        <v>1</v>
      </c>
      <c r="AC54" s="57"/>
      <c r="AD54" s="57">
        <v>1</v>
      </c>
      <c r="AE54" s="57"/>
      <c r="AF54" s="57"/>
      <c r="AG54" s="82"/>
      <c r="AH54" s="18" t="s">
        <v>48</v>
      </c>
    </row>
    <row r="55" spans="1:35" ht="43.5" customHeight="1">
      <c r="A55" s="31"/>
      <c r="B55" s="103"/>
      <c r="C55" s="99"/>
      <c r="D55" s="1" t="s">
        <v>91</v>
      </c>
      <c r="E55" s="6">
        <f>G55/F55</f>
        <v>0.16666666666666666</v>
      </c>
      <c r="F55" s="5">
        <f>H55+J55+L55+N55+P55+R55+T55+V55+X55+Z55+AB55+AD55</f>
        <v>12</v>
      </c>
      <c r="G55" s="5">
        <f>I55+K55+M55+O55+Q55+S55+U55+W55+Y55+AA55+AC55+AE55</f>
        <v>2</v>
      </c>
      <c r="H55" s="57">
        <v>1</v>
      </c>
      <c r="I55" s="57">
        <v>1</v>
      </c>
      <c r="J55" s="57">
        <v>1</v>
      </c>
      <c r="K55" s="57">
        <v>1</v>
      </c>
      <c r="L55" s="57">
        <v>1</v>
      </c>
      <c r="M55" s="57"/>
      <c r="N55" s="57">
        <v>1</v>
      </c>
      <c r="O55" s="57"/>
      <c r="P55" s="57">
        <v>1</v>
      </c>
      <c r="Q55" s="57"/>
      <c r="R55" s="57">
        <v>1</v>
      </c>
      <c r="S55" s="57"/>
      <c r="T55" s="57">
        <v>1</v>
      </c>
      <c r="U55" s="57"/>
      <c r="V55" s="57">
        <v>1</v>
      </c>
      <c r="W55" s="7"/>
      <c r="X55" s="57">
        <v>1</v>
      </c>
      <c r="Y55" s="57"/>
      <c r="Z55" s="57">
        <v>1</v>
      </c>
      <c r="AA55" s="57"/>
      <c r="AB55" s="57">
        <v>1</v>
      </c>
      <c r="AC55" s="57"/>
      <c r="AD55" s="57">
        <v>1</v>
      </c>
      <c r="AE55" s="57"/>
      <c r="AF55" s="57"/>
      <c r="AG55" s="82"/>
      <c r="AH55" s="18" t="s">
        <v>48</v>
      </c>
    </row>
    <row r="56" spans="1:35" ht="43.5" customHeight="1">
      <c r="A56" s="31"/>
      <c r="B56" s="103"/>
      <c r="C56" s="100"/>
      <c r="D56" s="10" t="s">
        <v>92</v>
      </c>
      <c r="E56" s="6">
        <f>G56/F56</f>
        <v>0.16666666666666666</v>
      </c>
      <c r="F56" s="5">
        <f>J56+N56+R56+V56+Z56+AD56</f>
        <v>6</v>
      </c>
      <c r="G56" s="5">
        <f>K56+O56+S56+W56+AA56+AE56</f>
        <v>1</v>
      </c>
      <c r="H56" s="57"/>
      <c r="I56" s="57"/>
      <c r="J56" s="57">
        <v>1</v>
      </c>
      <c r="K56" s="57">
        <v>1</v>
      </c>
      <c r="L56" s="57"/>
      <c r="M56" s="57"/>
      <c r="N56" s="57">
        <v>1</v>
      </c>
      <c r="O56" s="57"/>
      <c r="P56" s="57"/>
      <c r="Q56" s="57"/>
      <c r="R56" s="57">
        <v>1</v>
      </c>
      <c r="S56" s="57"/>
      <c r="T56" s="57"/>
      <c r="U56" s="57"/>
      <c r="V56" s="57">
        <v>1</v>
      </c>
      <c r="W56" s="7"/>
      <c r="X56" s="57"/>
      <c r="Y56" s="57"/>
      <c r="Z56" s="57">
        <v>1</v>
      </c>
      <c r="AA56" s="57"/>
      <c r="AB56" s="57"/>
      <c r="AC56" s="57"/>
      <c r="AD56" s="57">
        <v>1</v>
      </c>
      <c r="AE56" s="57"/>
      <c r="AF56" s="57"/>
      <c r="AG56" s="82"/>
      <c r="AH56" s="18" t="s">
        <v>48</v>
      </c>
    </row>
    <row r="57" spans="1:35" ht="43.5" customHeight="1">
      <c r="A57" s="31"/>
      <c r="B57" s="103"/>
      <c r="C57" s="98" t="s">
        <v>93</v>
      </c>
      <c r="D57" s="84" t="s">
        <v>94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6"/>
      <c r="AG57" s="82"/>
      <c r="AH57" s="18"/>
    </row>
    <row r="58" spans="1:35" ht="43.5" customHeight="1">
      <c r="A58" s="31"/>
      <c r="B58" s="103"/>
      <c r="C58" s="99"/>
      <c r="D58" s="1" t="s">
        <v>95</v>
      </c>
      <c r="E58" s="6">
        <f>G58/F58</f>
        <v>0</v>
      </c>
      <c r="F58" s="5">
        <f>L58+N58+P58</f>
        <v>3</v>
      </c>
      <c r="G58" s="5">
        <f>M58+O58+Q58</f>
        <v>0</v>
      </c>
      <c r="H58" s="57"/>
      <c r="I58" s="57"/>
      <c r="J58" s="57"/>
      <c r="K58" s="57"/>
      <c r="L58" s="57">
        <v>1</v>
      </c>
      <c r="M58" s="57"/>
      <c r="N58" s="57">
        <v>1</v>
      </c>
      <c r="O58" s="57"/>
      <c r="P58" s="57">
        <v>1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82"/>
      <c r="AH58" s="18" t="s">
        <v>27</v>
      </c>
    </row>
    <row r="59" spans="1:35" ht="43.5" customHeight="1">
      <c r="A59" s="31"/>
      <c r="B59" s="61"/>
      <c r="C59" s="100"/>
      <c r="D59" s="1" t="s">
        <v>96</v>
      </c>
      <c r="E59" s="6">
        <f>G59/F59</f>
        <v>0</v>
      </c>
      <c r="F59" s="5">
        <f>R59+T59</f>
        <v>2</v>
      </c>
      <c r="G59" s="5">
        <f>S59+U59</f>
        <v>0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>
        <v>1</v>
      </c>
      <c r="S59" s="57"/>
      <c r="T59" s="57">
        <v>1</v>
      </c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82"/>
      <c r="AH59" s="18" t="s">
        <v>27</v>
      </c>
      <c r="AI59" t="s">
        <v>97</v>
      </c>
    </row>
    <row r="60" spans="1:35" ht="43.5" customHeight="1">
      <c r="A60" s="31"/>
      <c r="B60" s="102" t="s">
        <v>57</v>
      </c>
      <c r="C60" s="98" t="s">
        <v>93</v>
      </c>
      <c r="D60" s="84" t="s">
        <v>98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6"/>
      <c r="AG60" s="82"/>
      <c r="AH60" s="18"/>
    </row>
    <row r="61" spans="1:35" ht="43.5" customHeight="1">
      <c r="A61" s="31"/>
      <c r="B61" s="103"/>
      <c r="C61" s="99"/>
      <c r="D61" s="1" t="s">
        <v>99</v>
      </c>
      <c r="E61" s="6">
        <f>G61/F61</f>
        <v>0</v>
      </c>
      <c r="F61" s="15">
        <f>P61+V61</f>
        <v>2</v>
      </c>
      <c r="G61" s="15">
        <f>Q61+W61</f>
        <v>0</v>
      </c>
      <c r="H61" s="15"/>
      <c r="I61" s="15"/>
      <c r="J61" s="15"/>
      <c r="K61" s="15"/>
      <c r="L61" s="15"/>
      <c r="M61" s="15"/>
      <c r="N61" s="15"/>
      <c r="O61" s="15"/>
      <c r="P61" s="57">
        <v>1</v>
      </c>
      <c r="Q61" s="15"/>
      <c r="R61" s="15"/>
      <c r="S61" s="15"/>
      <c r="T61" s="57"/>
      <c r="U61" s="15"/>
      <c r="V61" s="57">
        <v>1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82"/>
      <c r="AH61" s="18" t="s">
        <v>27</v>
      </c>
    </row>
    <row r="62" spans="1:35" ht="43.5" customHeight="1">
      <c r="A62" s="31"/>
      <c r="B62" s="103"/>
      <c r="C62" s="99"/>
      <c r="D62" s="84" t="s">
        <v>100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6"/>
      <c r="AG62" s="82"/>
      <c r="AH62" s="18"/>
    </row>
    <row r="63" spans="1:35" ht="43.5" customHeight="1">
      <c r="A63" s="31"/>
      <c r="B63" s="103"/>
      <c r="C63" s="99"/>
      <c r="D63" s="2" t="s">
        <v>101</v>
      </c>
      <c r="E63" s="6">
        <f>G63/F63</f>
        <v>0</v>
      </c>
      <c r="F63" s="5">
        <f>L63+N63</f>
        <v>2</v>
      </c>
      <c r="G63" s="5">
        <f>M63+O63</f>
        <v>0</v>
      </c>
      <c r="H63" s="57"/>
      <c r="I63" s="57"/>
      <c r="J63" s="57"/>
      <c r="K63" s="57"/>
      <c r="L63" s="57">
        <v>1</v>
      </c>
      <c r="M63" s="57"/>
      <c r="N63" s="57">
        <v>1</v>
      </c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82"/>
      <c r="AH63" s="18" t="s">
        <v>27</v>
      </c>
    </row>
    <row r="64" spans="1:35" ht="43.5" customHeight="1">
      <c r="A64" s="31"/>
      <c r="B64" s="103"/>
      <c r="C64" s="99"/>
      <c r="D64" s="2" t="s">
        <v>102</v>
      </c>
      <c r="E64" s="6">
        <f>G64/F64</f>
        <v>0</v>
      </c>
      <c r="F64" s="5">
        <f>V64+X64</f>
        <v>2</v>
      </c>
      <c r="G64" s="5">
        <f>W64+Y64</f>
        <v>0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>
        <v>1</v>
      </c>
      <c r="W64" s="57"/>
      <c r="X64" s="57">
        <v>1</v>
      </c>
      <c r="Y64" s="57"/>
      <c r="Z64" s="57"/>
      <c r="AA64" s="57"/>
      <c r="AB64" s="57"/>
      <c r="AC64" s="57"/>
      <c r="AD64" s="57"/>
      <c r="AE64" s="57"/>
      <c r="AF64" s="57"/>
      <c r="AG64" s="82"/>
      <c r="AH64" s="18" t="s">
        <v>103</v>
      </c>
      <c r="AI64" t="s">
        <v>97</v>
      </c>
    </row>
    <row r="65" spans="1:34" ht="43.5" customHeight="1">
      <c r="A65" s="31"/>
      <c r="B65" s="103"/>
      <c r="C65" s="99"/>
      <c r="D65" s="84" t="s">
        <v>104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6"/>
      <c r="AG65" s="82"/>
      <c r="AH65" s="18"/>
    </row>
    <row r="66" spans="1:34" ht="43.5" customHeight="1">
      <c r="A66" s="31"/>
      <c r="B66" s="103"/>
      <c r="C66" s="99"/>
      <c r="D66" s="2" t="s">
        <v>105</v>
      </c>
      <c r="E66" s="6">
        <f>G66/F66</f>
        <v>0</v>
      </c>
      <c r="F66" s="5">
        <v>1</v>
      </c>
      <c r="G66" s="5">
        <f>K66+M66+O66+Q66+S66+U66</f>
        <v>0</v>
      </c>
      <c r="H66" s="57"/>
      <c r="I66" s="57"/>
      <c r="J66" s="57"/>
      <c r="K66" s="57"/>
      <c r="L66" s="57"/>
      <c r="M66" s="57"/>
      <c r="N66" s="57"/>
      <c r="O66" s="57"/>
      <c r="P66" s="57">
        <v>1</v>
      </c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82"/>
      <c r="AH66" s="18" t="s">
        <v>48</v>
      </c>
    </row>
    <row r="67" spans="1:34" ht="43.5" customHeight="1">
      <c r="A67" s="31"/>
      <c r="B67" s="103"/>
      <c r="C67" s="99"/>
      <c r="D67" s="2" t="s">
        <v>106</v>
      </c>
      <c r="E67" s="6">
        <f>G67/F67</f>
        <v>0</v>
      </c>
      <c r="F67" s="5">
        <v>1</v>
      </c>
      <c r="G67" s="5">
        <v>0</v>
      </c>
      <c r="H67" s="57"/>
      <c r="I67" s="57"/>
      <c r="J67" s="57"/>
      <c r="K67" s="57"/>
      <c r="L67" s="57"/>
      <c r="M67" s="57"/>
      <c r="N67" s="57"/>
      <c r="O67" s="57"/>
      <c r="P67" s="57">
        <v>1</v>
      </c>
      <c r="Q67" s="57"/>
      <c r="R67" s="57"/>
      <c r="S67" s="57"/>
      <c r="T67" s="57"/>
      <c r="U67" s="57"/>
      <c r="V67" s="57"/>
      <c r="W67" s="57"/>
      <c r="X67" s="57"/>
      <c r="Y67" s="57"/>
      <c r="Z67" s="57">
        <v>1</v>
      </c>
      <c r="AA67" s="57"/>
      <c r="AB67" s="57"/>
      <c r="AC67" s="57"/>
      <c r="AD67" s="57"/>
      <c r="AE67" s="57"/>
      <c r="AF67" s="57"/>
      <c r="AG67" s="82"/>
      <c r="AH67" s="18" t="s">
        <v>48</v>
      </c>
    </row>
    <row r="68" spans="1:34" ht="43.5" customHeight="1">
      <c r="A68" s="31"/>
      <c r="B68" s="103"/>
      <c r="C68" s="99"/>
      <c r="D68" s="2" t="s">
        <v>107</v>
      </c>
      <c r="E68" s="6">
        <f>G68/F68</f>
        <v>0</v>
      </c>
      <c r="F68" s="5">
        <v>6</v>
      </c>
      <c r="G68" s="5">
        <v>0</v>
      </c>
      <c r="H68" s="57"/>
      <c r="I68" s="57"/>
      <c r="J68" s="57"/>
      <c r="K68" s="57"/>
      <c r="L68" s="57"/>
      <c r="M68" s="57"/>
      <c r="N68" s="57">
        <v>1</v>
      </c>
      <c r="O68" s="57"/>
      <c r="P68" s="57"/>
      <c r="Q68" s="57"/>
      <c r="R68" s="57"/>
      <c r="S68" s="57"/>
      <c r="T68" s="57"/>
      <c r="U68" s="57"/>
      <c r="V68" s="57">
        <v>1</v>
      </c>
      <c r="W68" s="57"/>
      <c r="X68" s="57"/>
      <c r="Y68" s="57"/>
      <c r="Z68" s="57"/>
      <c r="AA68" s="57"/>
      <c r="AB68" s="57"/>
      <c r="AC68" s="57"/>
      <c r="AD68" s="57">
        <v>1</v>
      </c>
      <c r="AE68" s="57"/>
      <c r="AF68" s="57"/>
      <c r="AG68" s="82"/>
      <c r="AH68" s="18" t="s">
        <v>48</v>
      </c>
    </row>
    <row r="69" spans="1:34" ht="43.5" customHeight="1">
      <c r="A69" s="31"/>
      <c r="B69" s="103"/>
      <c r="C69" s="98" t="s">
        <v>108</v>
      </c>
      <c r="D69" s="84" t="s">
        <v>109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6"/>
      <c r="AG69" s="82"/>
      <c r="AH69" s="18"/>
    </row>
    <row r="70" spans="1:34" ht="43.5" customHeight="1">
      <c r="A70" s="31"/>
      <c r="B70" s="103"/>
      <c r="C70" s="99"/>
      <c r="D70" s="25" t="s">
        <v>110</v>
      </c>
      <c r="E70" s="6">
        <v>0</v>
      </c>
      <c r="F70" s="5">
        <f t="shared" ref="F70:G72" si="3">J70</f>
        <v>1</v>
      </c>
      <c r="G70" s="5">
        <f t="shared" si="3"/>
        <v>1</v>
      </c>
      <c r="H70" s="57"/>
      <c r="I70" s="57"/>
      <c r="J70" s="57">
        <v>1</v>
      </c>
      <c r="K70" s="26">
        <v>1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82"/>
      <c r="AH70" s="18" t="s">
        <v>111</v>
      </c>
    </row>
    <row r="71" spans="1:34" ht="43.5" customHeight="1">
      <c r="A71" s="31"/>
      <c r="B71" s="103"/>
      <c r="C71" s="99"/>
      <c r="D71" s="14" t="s">
        <v>112</v>
      </c>
      <c r="E71" s="6">
        <v>0</v>
      </c>
      <c r="F71" s="5">
        <f t="shared" si="3"/>
        <v>1</v>
      </c>
      <c r="G71" s="5">
        <f t="shared" si="3"/>
        <v>1</v>
      </c>
      <c r="H71" s="57"/>
      <c r="I71" s="57"/>
      <c r="J71" s="57">
        <v>1</v>
      </c>
      <c r="K71" s="26">
        <v>1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82"/>
      <c r="AH71" s="18" t="s">
        <v>111</v>
      </c>
    </row>
    <row r="72" spans="1:34" ht="43.5" customHeight="1">
      <c r="A72" s="31"/>
      <c r="B72" s="103"/>
      <c r="C72" s="99"/>
      <c r="D72" s="14" t="s">
        <v>113</v>
      </c>
      <c r="E72" s="6">
        <v>0</v>
      </c>
      <c r="F72" s="5">
        <f t="shared" si="3"/>
        <v>1</v>
      </c>
      <c r="G72" s="5">
        <f t="shared" si="3"/>
        <v>1</v>
      </c>
      <c r="H72" s="57"/>
      <c r="I72" s="57"/>
      <c r="J72" s="57">
        <v>1</v>
      </c>
      <c r="K72" s="26">
        <v>1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82"/>
      <c r="AH72" s="18" t="s">
        <v>111</v>
      </c>
    </row>
    <row r="73" spans="1:34" ht="43.5" customHeight="1">
      <c r="A73" s="31"/>
      <c r="B73" s="103"/>
      <c r="C73" s="99"/>
      <c r="D73" s="1" t="s">
        <v>114</v>
      </c>
      <c r="E73" s="6">
        <v>0</v>
      </c>
      <c r="F73" s="5">
        <f>L73+N73</f>
        <v>2</v>
      </c>
      <c r="G73" s="5">
        <f>M73+O73</f>
        <v>0</v>
      </c>
      <c r="H73" s="57"/>
      <c r="I73" s="57"/>
      <c r="J73" s="57"/>
      <c r="K73" s="57"/>
      <c r="L73" s="57">
        <v>1</v>
      </c>
      <c r="M73" s="26"/>
      <c r="N73" s="57">
        <v>1</v>
      </c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82"/>
      <c r="AH73" s="18" t="s">
        <v>111</v>
      </c>
    </row>
    <row r="74" spans="1:34" ht="43.5" customHeight="1">
      <c r="A74" s="31"/>
      <c r="B74" s="103"/>
      <c r="C74" s="99"/>
      <c r="D74" s="27" t="s">
        <v>115</v>
      </c>
      <c r="E74" s="6">
        <v>0</v>
      </c>
      <c r="F74" s="5">
        <f>L74+N74</f>
        <v>2</v>
      </c>
      <c r="G74" s="5">
        <f>M74+O74</f>
        <v>0</v>
      </c>
      <c r="H74" s="57"/>
      <c r="I74" s="57"/>
      <c r="J74" s="57"/>
      <c r="K74" s="57"/>
      <c r="L74" s="57">
        <v>1</v>
      </c>
      <c r="M74" s="57"/>
      <c r="N74" s="57">
        <v>1</v>
      </c>
      <c r="O74" s="26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82"/>
      <c r="AH74" s="18" t="s">
        <v>111</v>
      </c>
    </row>
    <row r="75" spans="1:34" ht="43.5" customHeight="1">
      <c r="A75" s="31"/>
      <c r="B75" s="103"/>
      <c r="C75" s="99"/>
      <c r="D75" s="14" t="s">
        <v>116</v>
      </c>
      <c r="E75" s="6">
        <v>0</v>
      </c>
      <c r="F75" s="5">
        <f>N75</f>
        <v>1</v>
      </c>
      <c r="G75" s="5">
        <f>O75</f>
        <v>0</v>
      </c>
      <c r="H75" s="57"/>
      <c r="I75" s="57"/>
      <c r="J75" s="57"/>
      <c r="K75" s="57"/>
      <c r="L75" s="57"/>
      <c r="M75" s="57"/>
      <c r="N75" s="57">
        <v>1</v>
      </c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82"/>
      <c r="AH75" s="18" t="s">
        <v>111</v>
      </c>
    </row>
    <row r="76" spans="1:34" ht="43.5" customHeight="1">
      <c r="A76" s="31"/>
      <c r="B76" s="103"/>
      <c r="C76" s="99"/>
      <c r="D76" s="14" t="s">
        <v>117</v>
      </c>
      <c r="E76" s="6">
        <v>0</v>
      </c>
      <c r="F76" s="5">
        <f>R76</f>
        <v>1</v>
      </c>
      <c r="G76" s="5">
        <f>S76</f>
        <v>0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>
        <v>1</v>
      </c>
      <c r="S76" s="26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82"/>
      <c r="AH76" s="18" t="s">
        <v>111</v>
      </c>
    </row>
    <row r="77" spans="1:34" ht="43.5" customHeight="1">
      <c r="A77" s="31"/>
      <c r="B77" s="103"/>
      <c r="C77" s="99"/>
      <c r="D77" s="14" t="s">
        <v>118</v>
      </c>
      <c r="E77" s="6">
        <v>0</v>
      </c>
      <c r="F77" s="5">
        <f>V77</f>
        <v>1</v>
      </c>
      <c r="G77" s="5">
        <f>W77</f>
        <v>0</v>
      </c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>
        <v>1</v>
      </c>
      <c r="W77" s="26"/>
      <c r="X77" s="57"/>
      <c r="Y77" s="57"/>
      <c r="Z77" s="57"/>
      <c r="AA77" s="57"/>
      <c r="AB77" s="57"/>
      <c r="AC77" s="57"/>
      <c r="AD77" s="57"/>
      <c r="AE77" s="57"/>
      <c r="AF77" s="57"/>
      <c r="AG77" s="82"/>
      <c r="AH77" s="18" t="s">
        <v>111</v>
      </c>
    </row>
    <row r="78" spans="1:34" ht="43.5" customHeight="1">
      <c r="A78" s="31"/>
      <c r="B78" s="103"/>
      <c r="C78" s="99"/>
      <c r="D78" s="14" t="s">
        <v>119</v>
      </c>
      <c r="E78" s="6">
        <v>0</v>
      </c>
      <c r="F78" s="5">
        <f>X78</f>
        <v>1</v>
      </c>
      <c r="G78" s="5">
        <f>Y78</f>
        <v>0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26">
        <v>1</v>
      </c>
      <c r="Y78" s="57"/>
      <c r="Z78" s="57"/>
      <c r="AA78" s="57"/>
      <c r="AB78" s="57"/>
      <c r="AC78" s="57"/>
      <c r="AD78" s="57"/>
      <c r="AE78" s="57"/>
      <c r="AF78" s="57"/>
      <c r="AG78" s="82"/>
      <c r="AH78" s="18" t="s">
        <v>111</v>
      </c>
    </row>
    <row r="79" spans="1:34" ht="43.5" customHeight="1">
      <c r="A79" s="31"/>
      <c r="B79" s="104"/>
      <c r="C79" s="100"/>
      <c r="D79" s="2" t="s">
        <v>120</v>
      </c>
      <c r="E79" s="6">
        <v>0</v>
      </c>
      <c r="F79" s="5">
        <f>Z79</f>
        <v>1</v>
      </c>
      <c r="G79" s="5">
        <f>AA79</f>
        <v>0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7"/>
      <c r="X79" s="57"/>
      <c r="Y79" s="57"/>
      <c r="Z79" s="57">
        <v>1</v>
      </c>
      <c r="AA79" s="26"/>
      <c r="AB79" s="57"/>
      <c r="AC79" s="57"/>
      <c r="AD79" s="57"/>
      <c r="AE79" s="57"/>
      <c r="AF79" s="57"/>
      <c r="AG79" s="82"/>
      <c r="AH79" s="18" t="s">
        <v>121</v>
      </c>
    </row>
    <row r="80" spans="1:34" ht="43.5" customHeight="1">
      <c r="A80" s="31"/>
      <c r="B80" s="95" t="s">
        <v>122</v>
      </c>
      <c r="C80" s="98" t="s">
        <v>123</v>
      </c>
      <c r="D80" s="1" t="s">
        <v>124</v>
      </c>
      <c r="E80" s="6">
        <v>0</v>
      </c>
      <c r="F80" s="5">
        <f>X80</f>
        <v>1</v>
      </c>
      <c r="G80" s="5">
        <f>Y80</f>
        <v>0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>
        <v>1</v>
      </c>
      <c r="Y80" s="57"/>
      <c r="Z80" s="57"/>
      <c r="AA80" s="57"/>
      <c r="AB80" s="57"/>
      <c r="AC80" s="57"/>
      <c r="AD80" s="57"/>
      <c r="AE80" s="57"/>
      <c r="AF80" s="57"/>
      <c r="AG80" s="82"/>
      <c r="AH80" s="18" t="s">
        <v>27</v>
      </c>
    </row>
    <row r="81" spans="1:34" ht="43.5" customHeight="1">
      <c r="A81" s="31"/>
      <c r="B81" s="96"/>
      <c r="C81" s="99"/>
      <c r="D81" s="1" t="s">
        <v>125</v>
      </c>
      <c r="E81" s="6">
        <v>0</v>
      </c>
      <c r="F81" s="5">
        <f>V81</f>
        <v>1</v>
      </c>
      <c r="G81" s="5">
        <f>W81</f>
        <v>0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>
        <v>1</v>
      </c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82"/>
      <c r="AH81" s="18" t="s">
        <v>27</v>
      </c>
    </row>
    <row r="82" spans="1:34" ht="43.5" customHeight="1">
      <c r="A82" s="31"/>
      <c r="B82" s="97"/>
      <c r="C82" s="100"/>
      <c r="D82" s="1" t="s">
        <v>126</v>
      </c>
      <c r="E82" s="6">
        <f t="shared" ref="E82:E84" si="4">G82/F82</f>
        <v>0</v>
      </c>
      <c r="F82" s="5">
        <f>Z82</f>
        <v>1</v>
      </c>
      <c r="G82" s="5">
        <f>AA82</f>
        <v>0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>
        <v>1</v>
      </c>
      <c r="AA82" s="57"/>
      <c r="AB82" s="57"/>
      <c r="AC82" s="57"/>
      <c r="AD82" s="57"/>
      <c r="AE82" s="57"/>
      <c r="AF82" s="57"/>
      <c r="AG82" s="82"/>
      <c r="AH82" s="18" t="s">
        <v>27</v>
      </c>
    </row>
    <row r="83" spans="1:34" ht="43.5" customHeight="1">
      <c r="A83" s="31"/>
      <c r="B83" s="95" t="s">
        <v>127</v>
      </c>
      <c r="C83" s="98" t="s">
        <v>128</v>
      </c>
      <c r="D83" s="1" t="s">
        <v>129</v>
      </c>
      <c r="E83" s="6">
        <f t="shared" si="4"/>
        <v>0</v>
      </c>
      <c r="F83" s="5">
        <f>AB83</f>
        <v>1</v>
      </c>
      <c r="G83" s="5">
        <f>AC83</f>
        <v>0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>
        <v>1</v>
      </c>
      <c r="AC83" s="57"/>
      <c r="AD83" s="57"/>
      <c r="AE83" s="57"/>
      <c r="AF83" s="57"/>
      <c r="AG83" s="82"/>
      <c r="AH83" s="18" t="s">
        <v>27</v>
      </c>
    </row>
    <row r="84" spans="1:34" ht="43.5" customHeight="1">
      <c r="A84" s="31"/>
      <c r="B84" s="97"/>
      <c r="C84" s="100"/>
      <c r="D84" s="11" t="s">
        <v>130</v>
      </c>
      <c r="E84" s="6">
        <f t="shared" si="4"/>
        <v>0</v>
      </c>
      <c r="F84" s="5">
        <f>L84+R84+X84+AD84</f>
        <v>4</v>
      </c>
      <c r="G84" s="5">
        <f>M84+S84+Y84+AE84</f>
        <v>0</v>
      </c>
      <c r="H84" s="4"/>
      <c r="I84" s="4"/>
      <c r="J84" s="4"/>
      <c r="K84" s="4"/>
      <c r="L84" s="4">
        <v>1</v>
      </c>
      <c r="M84" s="4"/>
      <c r="N84" s="4"/>
      <c r="O84" s="4"/>
      <c r="P84" s="4"/>
      <c r="Q84" s="4"/>
      <c r="R84" s="4">
        <v>1</v>
      </c>
      <c r="S84" s="4"/>
      <c r="T84" s="4"/>
      <c r="U84" s="4"/>
      <c r="V84" s="4"/>
      <c r="W84" s="4"/>
      <c r="X84" s="4">
        <v>1</v>
      </c>
      <c r="Y84" s="4"/>
      <c r="Z84" s="4"/>
      <c r="AA84" s="4"/>
      <c r="AB84" s="57"/>
      <c r="AC84" s="4"/>
      <c r="AD84" s="4">
        <v>1</v>
      </c>
      <c r="AE84" s="4"/>
      <c r="AF84" s="57"/>
      <c r="AG84" s="83"/>
      <c r="AH84" s="18" t="s">
        <v>27</v>
      </c>
    </row>
    <row r="85" spans="1:34" ht="29.1" customHeight="1">
      <c r="A85" s="31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7"/>
      <c r="AF85" s="59" t="s">
        <v>131</v>
      </c>
      <c r="AG85" s="78">
        <f>AF88</f>
        <v>0.10984848484848485</v>
      </c>
    </row>
    <row r="86" spans="1:34" ht="43.5" customHeight="1">
      <c r="A86" s="31"/>
      <c r="B86" s="89"/>
      <c r="C86" s="89"/>
      <c r="D86" s="89"/>
      <c r="E86" s="89"/>
      <c r="F86" s="89"/>
      <c r="G86" s="90"/>
      <c r="H86" s="76">
        <f>H4+H6+H17+H18+H20+H21+H23+H35+H39+H52+H54+H55</f>
        <v>12</v>
      </c>
      <c r="I86" s="76"/>
      <c r="J86" s="76">
        <f>J4+J17+J18+J20+J21+J23+J30+J35+J39+J52+J53+J54+J55+J56+J70+J71+J72</f>
        <v>17</v>
      </c>
      <c r="K86" s="76"/>
      <c r="L86" s="76">
        <f>L12+L17+L18+L20+L21+L23+L26+L29+L31+L32+L35+L39+L41+L42+L43+L46+L52+L54+L55+L58+L63+L73+L74+L84</f>
        <v>24</v>
      </c>
      <c r="M86" s="76"/>
      <c r="N86" s="76">
        <f>N7+N8+N17+N18+N20+N21+N23+N29+N30+N35+N37+N39+N41+N42+N44+N46+N49+N52+N53+N54+N55+N56+N58+N63+N68+N73+N74+N75</f>
        <v>28</v>
      </c>
      <c r="O86" s="76"/>
      <c r="P86" s="76">
        <f>P7+P8+P10+P17+P18+P20+P21+P23+P27+P29+P31+P33+P35+P37+P39+P41+P42+P43+P46+P52+P54+P55+P58+P61+P66+P67</f>
        <v>26</v>
      </c>
      <c r="Q86" s="76"/>
      <c r="R86" s="76">
        <f>R7+R8+R11+R12+R14+R17+R18+R20+R21+R23+R26+R27+R29+R30+R32+R34+R35+R38+R39+R41+R42+R44+R52+R53+R54+R55+R56+R59+R76+R84</f>
        <v>30</v>
      </c>
      <c r="S86" s="76"/>
      <c r="T86" s="76">
        <f>T7+T8+T17+T18+T20+T21+T23+T24+T29+T31+T35+T39+T43+T47+T52+T54+T55+T59</f>
        <v>18</v>
      </c>
      <c r="U86" s="76"/>
      <c r="V86" s="76">
        <f>V7+V8+V17+V18+V20+V21+V23+V24+V29+V30+V35+V39+V44+V47+V49+V52+V53+V54+V55+V56+V61+V64+V68+V77+V81</f>
        <v>25</v>
      </c>
      <c r="W86" s="76"/>
      <c r="X86" s="76">
        <f>X7+X8+X12+X17+X18+X20+X21+X23+X26+X29+X31+X32+X33+X34+X35+X39+X43+X47+X50+X52+X54+X55+X64+X78+X80+X84</f>
        <v>26</v>
      </c>
      <c r="Y86" s="76"/>
      <c r="Z86" s="76">
        <f>Z7+Z8+Z15+Z17+Z18+Z20+Z21+Z23+Z29+Z30+Z35+Z38+Z39+Z44+Z52+Z53+Z54+Z55+Z56+Z67+Z79+Z82</f>
        <v>22</v>
      </c>
      <c r="AA86" s="76"/>
      <c r="AB86" s="76">
        <f>AB7+AB8+AB17+AB18+AB20+AB21+AB23+AB29+AB31+AB35+AB39+AB43+AB52+AB54+AB55+AB83</f>
        <v>16</v>
      </c>
      <c r="AC86" s="76"/>
      <c r="AD86" s="76">
        <f>AD12+AD14+AD17+AD18+AD20+AD21+AD23+AD26+AD29+AD30+AD32+AD35+AD39+AD52+AD53+AD54+AD55+AD56+AD68+AD84</f>
        <v>20</v>
      </c>
      <c r="AE86" s="76"/>
      <c r="AF86" s="8">
        <f>H86+J86+L86+N86+P86+R86+T86+V86+X86+Z86+AB86+AD86</f>
        <v>264</v>
      </c>
      <c r="AG86" s="79"/>
    </row>
    <row r="87" spans="1:34" ht="43.5" customHeight="1">
      <c r="A87" s="31"/>
      <c r="B87" s="91"/>
      <c r="C87" s="91"/>
      <c r="D87" s="91"/>
      <c r="E87" s="91"/>
      <c r="F87" s="91"/>
      <c r="G87" s="92"/>
      <c r="H87" s="76">
        <f>I4+I6+I17+I18+I20+I21+I23+I35+I39+I52+I54+I55</f>
        <v>12</v>
      </c>
      <c r="I87" s="76"/>
      <c r="J87" s="76">
        <f>K4+K17+K18+K20+K21+K23+K30+K35+K39+K52+K53+K54+K55+K56+K70+K71+K72</f>
        <v>17</v>
      </c>
      <c r="K87" s="76"/>
      <c r="L87" s="76">
        <f>M84+M74+M73+M63+M58+M55+M54+M52+M46+M43+M42+M41+M39+M35+M32+M31+M29+M26+M23+M21+M20+M18+M17+M12</f>
        <v>0</v>
      </c>
      <c r="M87" s="76"/>
      <c r="N87" s="76">
        <f>O75+O74+O73+O68+O63+O58+O56+O55+O54+O53+O52+O49+O46+O44+O42+O41+O39+O37+O35+O30+O29+O23+O21+O20+O18+O17+O8+O7</f>
        <v>0</v>
      </c>
      <c r="O87" s="76"/>
      <c r="P87" s="76">
        <f>Q67+Q66+Q61+Q58+Q55+Q54+Q52+Q46+Q43+Q42+Q41+Q39+Q37+Q35+Q33+Q31+Q29+Q23+Q21+Q20+Q18+Q17+Q10+Q8+Q7</f>
        <v>0</v>
      </c>
      <c r="Q87" s="76"/>
      <c r="R87" s="76">
        <f>S84+S76+S59+S56+S55+S54+S52+S53+S44+S42+S41+S39+S38+S35+S34+S32+S30+S29+S27+S26+S23+S21+S20+S18+S17+S14+S12+S11+S8+S7</f>
        <v>0</v>
      </c>
      <c r="S87" s="76"/>
      <c r="T87" s="76">
        <f>U7+U8+U17+U18+U20+U21+U23+U24+U29+U35+U39+U43+U47+U52+U54+U55+U59</f>
        <v>0</v>
      </c>
      <c r="U87" s="76"/>
      <c r="V87" s="76">
        <f>W81+W77+W68+W64+W61+W56+W55+W54+W53+W52+W49+W47+W44+W39+W35+W30+W29+W24+W23+W21+W20+W18+W17+W8+W7</f>
        <v>0</v>
      </c>
      <c r="W87" s="76"/>
      <c r="X87" s="76">
        <f>Y84+Y80+Y78+Y64+Y55+Y54+Y52+Y50+Y47+Y43+Y39+Y35+Y34+Y33+Y32+Y31+Y29+Y26+Y23+Y21+Y20+Y18+Y17+Y12+Y8+Y7</f>
        <v>0</v>
      </c>
      <c r="Y87" s="76"/>
      <c r="Z87" s="76">
        <f>AA82+AA79+AA67+AA56+AA55+AA54+AA53+AA52+AA44+AA39+AA38+AA35+AA30+AA29+AA23+AA21+AA20+AA18+AA17+AA8+AA7</f>
        <v>0</v>
      </c>
      <c r="AA87" s="76"/>
      <c r="AB87" s="76">
        <f>AC83+AC55+AC54+AC52+AC43+AC39+AC35+AC31+AC29+AC23+AC21+AC20+AC18+AC17+AC8+AC7</f>
        <v>0</v>
      </c>
      <c r="AC87" s="76"/>
      <c r="AD87" s="76">
        <f>AE84+AE68+AE56+AE55+AE54+AE53+AE52+AE39+AE35+AE32+AE30+AE29+AE26+AE23+AE21+AE20+AE18+AE14+AE12</f>
        <v>0</v>
      </c>
      <c r="AE87" s="76"/>
      <c r="AF87" s="8">
        <f>SUM(H87:AE87)</f>
        <v>29</v>
      </c>
      <c r="AG87" s="79"/>
    </row>
    <row r="88" spans="1:34" ht="43.5" customHeight="1">
      <c r="A88" s="31"/>
      <c r="B88" s="93"/>
      <c r="C88" s="93"/>
      <c r="D88" s="93"/>
      <c r="E88" s="93"/>
      <c r="F88" s="93"/>
      <c r="G88" s="94"/>
      <c r="H88" s="77">
        <f>H87/H86</f>
        <v>1</v>
      </c>
      <c r="I88" s="77"/>
      <c r="J88" s="77">
        <f>J87/J86</f>
        <v>1</v>
      </c>
      <c r="K88" s="77"/>
      <c r="L88" s="77">
        <f>L87/L86</f>
        <v>0</v>
      </c>
      <c r="M88" s="77"/>
      <c r="N88" s="77">
        <f>N87/N86</f>
        <v>0</v>
      </c>
      <c r="O88" s="77"/>
      <c r="P88" s="77">
        <f>P87/P86</f>
        <v>0</v>
      </c>
      <c r="Q88" s="77"/>
      <c r="R88" s="77">
        <f>R87/R86</f>
        <v>0</v>
      </c>
      <c r="S88" s="77"/>
      <c r="T88" s="77">
        <f>T87/T86</f>
        <v>0</v>
      </c>
      <c r="U88" s="77"/>
      <c r="V88" s="77">
        <f>V87/V86</f>
        <v>0</v>
      </c>
      <c r="W88" s="77"/>
      <c r="X88" s="77">
        <f>X87/X86</f>
        <v>0</v>
      </c>
      <c r="Y88" s="77"/>
      <c r="Z88" s="77">
        <f>Z87/Z86</f>
        <v>0</v>
      </c>
      <c r="AA88" s="77"/>
      <c r="AB88" s="77">
        <f>AB87/AB86</f>
        <v>0</v>
      </c>
      <c r="AC88" s="77"/>
      <c r="AD88" s="77">
        <f>AD87/AD86</f>
        <v>0</v>
      </c>
      <c r="AE88" s="77"/>
      <c r="AF88" s="58">
        <f>+AF87/AF86</f>
        <v>0.10984848484848485</v>
      </c>
      <c r="AG88" s="80"/>
    </row>
    <row r="89" spans="1:34">
      <c r="A89" s="31"/>
      <c r="B89" s="87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</row>
    <row r="90" spans="1:34" ht="15.75" thickBot="1"/>
    <row r="91" spans="1:34" ht="15.75" thickBot="1">
      <c r="B91" s="117" t="s">
        <v>132</v>
      </c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1:34" ht="15.75" thickBot="1">
      <c r="B92" s="62" t="s">
        <v>133</v>
      </c>
      <c r="C92" s="120" t="s">
        <v>134</v>
      </c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</row>
    <row r="93" spans="1:34">
      <c r="B93" s="32"/>
      <c r="C93" s="121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3"/>
    </row>
    <row r="94" spans="1:34">
      <c r="B94" s="33"/>
      <c r="C94" s="124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1:34">
      <c r="B95" s="33"/>
      <c r="C95" s="127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9"/>
    </row>
    <row r="96" spans="1:34">
      <c r="B96" s="33"/>
      <c r="C96" s="110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2"/>
    </row>
    <row r="97" spans="2:16" ht="15.75" thickBot="1">
      <c r="B97" s="34"/>
      <c r="C97" s="113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5"/>
    </row>
    <row r="99" spans="2:16">
      <c r="B99" s="116" t="s">
        <v>135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</row>
  </sheetData>
  <mergeCells count="102">
    <mergeCell ref="C96:P96"/>
    <mergeCell ref="C97:P97"/>
    <mergeCell ref="B99:P99"/>
    <mergeCell ref="B91:P91"/>
    <mergeCell ref="C92:P92"/>
    <mergeCell ref="C93:P93"/>
    <mergeCell ref="C94:P94"/>
    <mergeCell ref="C95:P95"/>
    <mergeCell ref="AB1:AC1"/>
    <mergeCell ref="B2:C2"/>
    <mergeCell ref="J1:K1"/>
    <mergeCell ref="L1:M1"/>
    <mergeCell ref="N1:O1"/>
    <mergeCell ref="H1:I1"/>
    <mergeCell ref="B1:D1"/>
    <mergeCell ref="E1:E2"/>
    <mergeCell ref="F1:F2"/>
    <mergeCell ref="G1:G2"/>
    <mergeCell ref="C40:C56"/>
    <mergeCell ref="C28:C39"/>
    <mergeCell ref="B28:B39"/>
    <mergeCell ref="D3:AF3"/>
    <mergeCell ref="D5:AF5"/>
    <mergeCell ref="D9:AF9"/>
    <mergeCell ref="C3:C27"/>
    <mergeCell ref="D28:AF28"/>
    <mergeCell ref="D22:AF22"/>
    <mergeCell ref="C80:C82"/>
    <mergeCell ref="AG1:AG2"/>
    <mergeCell ref="AD1:AE1"/>
    <mergeCell ref="P1:Q1"/>
    <mergeCell ref="R1:S1"/>
    <mergeCell ref="T1:U1"/>
    <mergeCell ref="V1:W1"/>
    <mergeCell ref="X1:Y1"/>
    <mergeCell ref="Z1:AA1"/>
    <mergeCell ref="AF1:AF2"/>
    <mergeCell ref="B80:B82"/>
    <mergeCell ref="C60:C68"/>
    <mergeCell ref="C83:C84"/>
    <mergeCell ref="B3:B26"/>
    <mergeCell ref="B60:B79"/>
    <mergeCell ref="C69:C79"/>
    <mergeCell ref="C57:C59"/>
    <mergeCell ref="N87:O87"/>
    <mergeCell ref="B40:B58"/>
    <mergeCell ref="D25:AF25"/>
    <mergeCell ref="N86:O86"/>
    <mergeCell ref="P86:Q86"/>
    <mergeCell ref="AB86:AC86"/>
    <mergeCell ref="AD86:AE86"/>
    <mergeCell ref="B85:AE85"/>
    <mergeCell ref="B83:B84"/>
    <mergeCell ref="P87:Q87"/>
    <mergeCell ref="L86:M86"/>
    <mergeCell ref="D65:AF65"/>
    <mergeCell ref="D69:AF69"/>
    <mergeCell ref="D62:AF62"/>
    <mergeCell ref="D13:AF13"/>
    <mergeCell ref="D16:AF16"/>
    <mergeCell ref="D19:AF19"/>
    <mergeCell ref="B89:AG89"/>
    <mergeCell ref="J87:K87"/>
    <mergeCell ref="L87:M87"/>
    <mergeCell ref="H88:I88"/>
    <mergeCell ref="T87:U87"/>
    <mergeCell ref="V87:W87"/>
    <mergeCell ref="X87:Y87"/>
    <mergeCell ref="Z87:AA87"/>
    <mergeCell ref="H87:I87"/>
    <mergeCell ref="AB87:AC87"/>
    <mergeCell ref="X88:Y88"/>
    <mergeCell ref="Z88:AA88"/>
    <mergeCell ref="AB88:AC88"/>
    <mergeCell ref="T88:U88"/>
    <mergeCell ref="V88:W88"/>
    <mergeCell ref="R87:S87"/>
    <mergeCell ref="B86:G88"/>
    <mergeCell ref="AH1:AH2"/>
    <mergeCell ref="V86:W86"/>
    <mergeCell ref="AD88:AE88"/>
    <mergeCell ref="H86:I86"/>
    <mergeCell ref="J86:K86"/>
    <mergeCell ref="T86:U86"/>
    <mergeCell ref="AD87:AE87"/>
    <mergeCell ref="J88:K88"/>
    <mergeCell ref="L88:M88"/>
    <mergeCell ref="N88:O88"/>
    <mergeCell ref="P88:Q88"/>
    <mergeCell ref="R88:S88"/>
    <mergeCell ref="AG85:AG88"/>
    <mergeCell ref="R86:S86"/>
    <mergeCell ref="X86:Y86"/>
    <mergeCell ref="Z86:AA86"/>
    <mergeCell ref="AG3:AG84"/>
    <mergeCell ref="D40:AF40"/>
    <mergeCell ref="D45:AF45"/>
    <mergeCell ref="D48:AF48"/>
    <mergeCell ref="D51:AF51"/>
    <mergeCell ref="D57:AF57"/>
    <mergeCell ref="D36:AF36"/>
    <mergeCell ref="D60:AF60"/>
  </mergeCells>
  <conditionalFormatting sqref="AD81:AD84 V81:V84 X80:X81 AB83:AB84 X84 R84 L84 P26:P27 T26:T27 AB26:AB27 H26:H27 N26:N27 V26:V27 J26:J27 H41:H44 J41:J44 L41:L44 P41:P44 T41:T44 X41:X44 AB41:AB44 N41:N44 R41:R44 V41:V44 AD41:AD44 Z41:Z44 J70:J79 N70:N79 P47 V47 X47 L47 N47 R47 T47 Z47 J63:J64 L63:L64 N63:N64 P63:P64 H52:H56 R70:R80 J52:J56 L52:L56 N52:N56 P52:P56 R52:R56 T52:T56 V52:V56 X52:X56 AB52:AB56 Z52:Z56 AD52:AD56 J58:J59 L58:L59 N58:N59 P58:P59 R58:R59 T58:T59 L70:L78 P70:P78 T70:T78 L26:L27 R26:R27 X26:X27 AD26:AD27 V58:V59 X58:X59 V70:V79 X70:X78 L37:L39 N37:N39 P37:P39 R37:R39 T37:T39 V37:V39 X37:X39 AB37:AB39 AD37:AD39 Z37:Z39 J37:J39 L49:L50 J49:J50 N49:N50 R49:R50 V49:V50 AD49:AD50 R63:R64 AB63:AB64 V63:V64 X63:X64 Z63:Z64 AD63:AD64 H37:H39 J47 AB70:AB78 Z70:Z82 V4 H4 L4 N4 P4 R4 T4 X4 Z4 AB4 AD4 J4 T49:T50 X49 Z49:Z50 AB49 Z58:Z59 J20:J21 AD20:AD21 AB20:AB21 Z20:Z21 X20:X21 T20:T21 R20:R21 P20:P21 N20:N21 L20:L21 H20:H21 V20:V21 H29:H35 L29:L35 N29:N35 P29:P35 R29:R35 T29:T35 V29:V35 X29:X35 AB29:AB35 AD29:AD35 Z29:Z35 J29:J35 H66:J68 J6:J8 AD6:AD8 AB6:AB8 Z6:Z8 X6:X8 T6:T8 R6:R8 P6:P8 N6:N8 L6:L8 H6:H8 V6:V8 V10:V12 H10:H12 L10:L12 N10:N12 P10:P12 R10:R12 T10:T12 X10:X12 Z10:Z12 AB10:AB12 AD10:AD12 J10:J12 J14:J15 AD14:AD15 AB14:AB15 Z14:Z15 X14:X15 T14:T15 R14:R15 P14:P15 N14:N15 L14:L15 H14:H15 V14:V15 V17 H17 L17 N17 P17 R17 T17 X17 Z17 AB17 AD17 J17">
    <cfRule type="notContainsBlanks" dxfId="231" priority="1528">
      <formula>LEN(TRIM(H4))&gt;0</formula>
    </cfRule>
  </conditionalFormatting>
  <conditionalFormatting sqref="L79 P79 T79 X79 L81:L83 X82:X83 Z83:AA84 AE81:AE84 M81:Q84 U81:U84 W81:W84 AC81:AC84 I26:I27 K26:K27 M26:M27 O26:O27 Q26:Q27 S26:S27 U26:U27 W26:W27 AC26:AC27 AE26:AE27 I41:I44 AE41:AE44 K41:K44 M41:M44 O41:O44 Q41:Q44 S41:S44 U41:U44 W41:W44 Y41:Y44 AA41:AA44 AC41:AC44 H70:I79 K70:K79 M70:M79 O70:O79 Q70:Q79 S70:S79 U70:U79 W70:W79 Q47 S47 U47 W47 Y47 H63:I64 K63:K64 M63:M64 O63:O64 Q63:Q64 AE63:AE64 I52:I56 H58:I59 U58:U59 Y58:Y59 W58:W59 AA70:AA78 K52:K56 M52:M56 O52:O56 Q52:Q56 S52:S56 U52:U56 W52:W56 Y52:Y56 AA52:AA56 AC52:AC56 AE52:AE56 K58:K59 M58:M59 O58:O59 Q58:Q59 S58:S59 Y70:Y84 H49:I50 M49:M50 K49:K50 AE49:AE50 S49:S50 U49:U50 W49:W50 AA49 AC49 K37:K39 M37:M39 O37:O39 Q37:Q39 S37:S39 U37:U39 W37:W39 Y37:Y39 AA37:AA39 AC37:AC39 AE37:AE39 W63:W64 Y63:Y64 AA63:AA64 AC63:AC64 I37:I39 AE4 AC4 AA4 Y4 W4 U4 Q4 O4 M4 K4 I4 S4 S20:S21 I20:I21 K20:K21 M20:M21 O20:O21 Q20:Q21 U20:U21 W20:W21 Y20:Y21 AA20:AA21 AC20:AC21 U29:U35 I29:I35 K29:K35 M29:M35 O29:O35 Q29:Q35 S29:S35 W29:W35 Y29:Y35 AA29:AA35 AC29:AC35 AE29:AE35 Y49:Y50 H81:K84 H47:O47 O49:Q50 H80:Q80 R81:T83 S84:T84 S63:U64 S80:W80 Y26:AA27 AA81:AB82 AA50:AC50 AA67:AB67 AC70:AE78 AA79:AE80 AA47:AE47 AA58:AE59 AB66:AE66 S6:S8 I6:I8 K6:K8 M6:M8 O6:O8 Q6:Q8 U6:U8 W6:W8 Y6:Y8 AA6:AA8 AC6:AC8 AE6:AE8 AE10:AE12 AC10:AC12 AA10:AA12 Y10:Y12 W10:W12 U10:U12 Q10:Q12 O10:O12 M10:M12 K10:K12 I10:I12 S10:S12 S14:S15 I14:I15 K14:K15 M14:M15 O14:O15 Q14:Q15 U14:U15 W14:W15 Y14:Y15 AA14:AA15 AC14:AC15 AE14:AE15 AE17:AE18 AC17 AA17 Y17 W17 U17 Q17 O17 M17 K17 I17 S17 AE20:AE21">
    <cfRule type="notContainsBlanks" dxfId="230" priority="1527">
      <formula>LEN(TRIM(H4))&gt;0</formula>
    </cfRule>
  </conditionalFormatting>
  <conditionalFormatting sqref="H88:AE88">
    <cfRule type="cellIs" dxfId="229" priority="846" operator="greaterThan">
      <formula>0.9</formula>
    </cfRule>
    <cfRule type="cellIs" dxfId="228" priority="847" operator="between">
      <formula>0.6</formula>
      <formula>0.9</formula>
    </cfRule>
    <cfRule type="cellIs" dxfId="227" priority="848" operator="lessThan">
      <formula>0.6</formula>
    </cfRule>
  </conditionalFormatting>
  <conditionalFormatting sqref="AF86:AF88">
    <cfRule type="cellIs" dxfId="226" priority="843" operator="greaterThan">
      <formula>0.9</formula>
    </cfRule>
    <cfRule type="cellIs" dxfId="225" priority="844" operator="between">
      <formula>0.6</formula>
      <formula>0.9</formula>
    </cfRule>
    <cfRule type="cellIs" dxfId="224" priority="845" operator="lessThan">
      <formula>0.6</formula>
    </cfRule>
  </conditionalFormatting>
  <conditionalFormatting sqref="AG3">
    <cfRule type="cellIs" dxfId="223" priority="838" operator="greaterThan">
      <formula>90</formula>
    </cfRule>
    <cfRule type="cellIs" dxfId="222" priority="839" operator="between">
      <formula>0.6</formula>
      <formula>0.9</formula>
    </cfRule>
    <cfRule type="cellIs" dxfId="221" priority="840" operator="lessThan">
      <formula>0.6</formula>
    </cfRule>
  </conditionalFormatting>
  <conditionalFormatting sqref="E26">
    <cfRule type="colorScale" priority="215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29">
    <cfRule type="colorScale" priority="45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52:E56">
    <cfRule type="colorScale" priority="216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82:E84">
    <cfRule type="colorScale" priority="39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4">
    <cfRule type="colorScale" priority="39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7:E38">
    <cfRule type="colorScale" priority="34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49:E50">
    <cfRule type="colorScale" priority="33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79:E81">
    <cfRule type="colorScale" priority="230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41:E44">
    <cfRule type="colorScale" priority="233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14:E15 E12 E17:E18 E20:E21">
    <cfRule type="colorScale" priority="2357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0:E33 E35">
    <cfRule type="colorScale" priority="2360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47">
    <cfRule type="colorScale" priority="238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58:E59">
    <cfRule type="colorScale" priority="238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6:E8 E4 E10:E11">
    <cfRule type="colorScale" priority="2417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70:E78">
    <cfRule type="colorScale" priority="351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V23:V24 N23:N24 H23:H24 AB23:AB24 T23:T24 P23:P24">
    <cfRule type="notContainsBlanks" dxfId="220" priority="88">
      <formula>LEN(TRIM(H23))&gt;0</formula>
    </cfRule>
  </conditionalFormatting>
  <conditionalFormatting sqref="I23:I24">
    <cfRule type="notContainsBlanks" dxfId="219" priority="87">
      <formula>LEN(TRIM(I23))&gt;0</formula>
    </cfRule>
  </conditionalFormatting>
  <conditionalFormatting sqref="Z23:Z24">
    <cfRule type="notContainsBlanks" dxfId="218" priority="86">
      <formula>LEN(TRIM(Z23))&gt;0</formula>
    </cfRule>
  </conditionalFormatting>
  <conditionalFormatting sqref="AD23:AD24">
    <cfRule type="notContainsBlanks" dxfId="217" priority="85">
      <formula>LEN(TRIM(AD23))&gt;0</formula>
    </cfRule>
  </conditionalFormatting>
  <conditionalFormatting sqref="X23:X24">
    <cfRule type="notContainsBlanks" dxfId="216" priority="84">
      <formula>LEN(TRIM(X23))&gt;0</formula>
    </cfRule>
  </conditionalFormatting>
  <conditionalFormatting sqref="R23:R24">
    <cfRule type="notContainsBlanks" dxfId="215" priority="83">
      <formula>LEN(TRIM(R23))&gt;0</formula>
    </cfRule>
  </conditionalFormatting>
  <conditionalFormatting sqref="L23:L24">
    <cfRule type="notContainsBlanks" dxfId="214" priority="82">
      <formula>LEN(TRIM(L23))&gt;0</formula>
    </cfRule>
  </conditionalFormatting>
  <conditionalFormatting sqref="K23:K24">
    <cfRule type="notContainsBlanks" dxfId="213" priority="81">
      <formula>LEN(TRIM(K23))&gt;0</formula>
    </cfRule>
  </conditionalFormatting>
  <conditionalFormatting sqref="M23:M24">
    <cfRule type="notContainsBlanks" dxfId="212" priority="80">
      <formula>LEN(TRIM(M23))&gt;0</formula>
    </cfRule>
  </conditionalFormatting>
  <conditionalFormatting sqref="O23:O24">
    <cfRule type="notContainsBlanks" dxfId="211" priority="79">
      <formula>LEN(TRIM(O23))&gt;0</formula>
    </cfRule>
  </conditionalFormatting>
  <conditionalFormatting sqref="Q23:Q24">
    <cfRule type="notContainsBlanks" dxfId="210" priority="78">
      <formula>LEN(TRIM(Q23))&gt;0</formula>
    </cfRule>
  </conditionalFormatting>
  <conditionalFormatting sqref="S23:S24">
    <cfRule type="notContainsBlanks" dxfId="209" priority="77">
      <formula>LEN(TRIM(S23))&gt;0</formula>
    </cfRule>
  </conditionalFormatting>
  <conditionalFormatting sqref="U23:U24">
    <cfRule type="notContainsBlanks" dxfId="208" priority="76">
      <formula>LEN(TRIM(U23))&gt;0</formula>
    </cfRule>
  </conditionalFormatting>
  <conditionalFormatting sqref="W23:W24">
    <cfRule type="notContainsBlanks" dxfId="207" priority="75">
      <formula>LEN(TRIM(W23))&gt;0</formula>
    </cfRule>
  </conditionalFormatting>
  <conditionalFormatting sqref="Y23:Y24">
    <cfRule type="notContainsBlanks" dxfId="206" priority="74">
      <formula>LEN(TRIM(Y23))&gt;0</formula>
    </cfRule>
  </conditionalFormatting>
  <conditionalFormatting sqref="AA23:AA24">
    <cfRule type="notContainsBlanks" dxfId="205" priority="73">
      <formula>LEN(TRIM(AA23))&gt;0</formula>
    </cfRule>
  </conditionalFormatting>
  <conditionalFormatting sqref="AC23:AC24">
    <cfRule type="notContainsBlanks" dxfId="204" priority="72">
      <formula>LEN(TRIM(AC23))&gt;0</formula>
    </cfRule>
  </conditionalFormatting>
  <conditionalFormatting sqref="AE23:AE24">
    <cfRule type="notContainsBlanks" dxfId="203" priority="71">
      <formula>LEN(TRIM(AE23))&gt;0</formula>
    </cfRule>
  </conditionalFormatting>
  <conditionalFormatting sqref="E23:E24">
    <cfRule type="colorScale" priority="8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J23:J24">
    <cfRule type="notContainsBlanks" dxfId="202" priority="70">
      <formula>LEN(TRIM(J23))&gt;0</formula>
    </cfRule>
  </conditionalFormatting>
  <conditionalFormatting sqref="P68 N68 L68">
    <cfRule type="notContainsBlanks" dxfId="201" priority="68">
      <formula>LEN(TRIM(L68))&gt;0</formula>
    </cfRule>
  </conditionalFormatting>
  <conditionalFormatting sqref="S68 AA68 AE68">
    <cfRule type="notContainsBlanks" dxfId="200" priority="67">
      <formula>LEN(TRIM(S68))&gt;0</formula>
    </cfRule>
  </conditionalFormatting>
  <conditionalFormatting sqref="Q68">
    <cfRule type="notContainsBlanks" dxfId="199" priority="63">
      <formula>LEN(TRIM(Q68))&gt;0</formula>
    </cfRule>
  </conditionalFormatting>
  <conditionalFormatting sqref="U68">
    <cfRule type="notContainsBlanks" dxfId="198" priority="62">
      <formula>LEN(TRIM(U68))&gt;0</formula>
    </cfRule>
  </conditionalFormatting>
  <conditionalFormatting sqref="W68">
    <cfRule type="notContainsBlanks" dxfId="197" priority="61">
      <formula>LEN(TRIM(W68))&gt;0</formula>
    </cfRule>
  </conditionalFormatting>
  <conditionalFormatting sqref="Y68">
    <cfRule type="notContainsBlanks" dxfId="196" priority="60">
      <formula>LEN(TRIM(Y68))&gt;0</formula>
    </cfRule>
  </conditionalFormatting>
  <conditionalFormatting sqref="AC68">
    <cfRule type="notContainsBlanks" dxfId="195" priority="59">
      <formula>LEN(TRIM(AC68))&gt;0</formula>
    </cfRule>
  </conditionalFormatting>
  <conditionalFormatting sqref="R68">
    <cfRule type="notContainsBlanks" dxfId="194" priority="58">
      <formula>LEN(TRIM(R68))&gt;0</formula>
    </cfRule>
  </conditionalFormatting>
  <conditionalFormatting sqref="T68">
    <cfRule type="notContainsBlanks" dxfId="193" priority="57">
      <formula>LEN(TRIM(T68))&gt;0</formula>
    </cfRule>
  </conditionalFormatting>
  <conditionalFormatting sqref="K68">
    <cfRule type="notContainsBlanks" dxfId="192" priority="56">
      <formula>LEN(TRIM(K68))&gt;0</formula>
    </cfRule>
  </conditionalFormatting>
  <conditionalFormatting sqref="M68">
    <cfRule type="notContainsBlanks" dxfId="191" priority="55">
      <formula>LEN(TRIM(M68))&gt;0</formula>
    </cfRule>
  </conditionalFormatting>
  <conditionalFormatting sqref="O68">
    <cfRule type="notContainsBlanks" dxfId="190" priority="54">
      <formula>LEN(TRIM(O68))&gt;0</formula>
    </cfRule>
  </conditionalFormatting>
  <conditionalFormatting sqref="P66 N66 L66">
    <cfRule type="notContainsBlanks" dxfId="189" priority="53">
      <formula>LEN(TRIM(L66))&gt;0</formula>
    </cfRule>
  </conditionalFormatting>
  <conditionalFormatting sqref="S66 X66 Z66:AA66">
    <cfRule type="notContainsBlanks" dxfId="188" priority="52">
      <formula>LEN(TRIM(S66))&gt;0</formula>
    </cfRule>
  </conditionalFormatting>
  <conditionalFormatting sqref="U66">
    <cfRule type="notContainsBlanks" dxfId="187" priority="47">
      <formula>LEN(TRIM(U66))&gt;0</formula>
    </cfRule>
  </conditionalFormatting>
  <conditionalFormatting sqref="W66">
    <cfRule type="notContainsBlanks" dxfId="186" priority="46">
      <formula>LEN(TRIM(W66))&gt;0</formula>
    </cfRule>
  </conditionalFormatting>
  <conditionalFormatting sqref="Y66">
    <cfRule type="notContainsBlanks" dxfId="185" priority="45">
      <formula>LEN(TRIM(Y66))&gt;0</formula>
    </cfRule>
  </conditionalFormatting>
  <conditionalFormatting sqref="R66">
    <cfRule type="notContainsBlanks" dxfId="184" priority="44">
      <formula>LEN(TRIM(R66))&gt;0</formula>
    </cfRule>
  </conditionalFormatting>
  <conditionalFormatting sqref="T66">
    <cfRule type="notContainsBlanks" dxfId="183" priority="43">
      <formula>LEN(TRIM(T66))&gt;0</formula>
    </cfRule>
  </conditionalFormatting>
  <conditionalFormatting sqref="K66">
    <cfRule type="notContainsBlanks" dxfId="182" priority="42">
      <formula>LEN(TRIM(K66))&gt;0</formula>
    </cfRule>
  </conditionalFormatting>
  <conditionalFormatting sqref="M66">
    <cfRule type="notContainsBlanks" dxfId="181" priority="41">
      <formula>LEN(TRIM(M66))&gt;0</formula>
    </cfRule>
  </conditionalFormatting>
  <conditionalFormatting sqref="O66">
    <cfRule type="notContainsBlanks" dxfId="180" priority="40">
      <formula>LEN(TRIM(O66))&gt;0</formula>
    </cfRule>
  </conditionalFormatting>
  <conditionalFormatting sqref="E66:E67">
    <cfRule type="colorScale" priority="3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V66">
    <cfRule type="notContainsBlanks" dxfId="179" priority="38">
      <formula>LEN(TRIM(V66))&gt;0</formula>
    </cfRule>
  </conditionalFormatting>
  <conditionalFormatting sqref="E68">
    <cfRule type="colorScale" priority="6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P67 N67 L67">
    <cfRule type="notContainsBlanks" dxfId="178" priority="36">
      <formula>LEN(TRIM(L67))&gt;0</formula>
    </cfRule>
  </conditionalFormatting>
  <conditionalFormatting sqref="S67 V67 X67 AD67:AE67">
    <cfRule type="notContainsBlanks" dxfId="177" priority="35">
      <formula>LEN(TRIM(S67))&gt;0</formula>
    </cfRule>
  </conditionalFormatting>
  <conditionalFormatting sqref="U67">
    <cfRule type="notContainsBlanks" dxfId="176" priority="30">
      <formula>LEN(TRIM(U67))&gt;0</formula>
    </cfRule>
  </conditionalFormatting>
  <conditionalFormatting sqref="W67">
    <cfRule type="notContainsBlanks" dxfId="175" priority="29">
      <formula>LEN(TRIM(W67))&gt;0</formula>
    </cfRule>
  </conditionalFormatting>
  <conditionalFormatting sqref="Y67">
    <cfRule type="notContainsBlanks" dxfId="174" priority="28">
      <formula>LEN(TRIM(Y67))&gt;0</formula>
    </cfRule>
  </conditionalFormatting>
  <conditionalFormatting sqref="AC67">
    <cfRule type="notContainsBlanks" dxfId="173" priority="27">
      <formula>LEN(TRIM(AC67))&gt;0</formula>
    </cfRule>
  </conditionalFormatting>
  <conditionalFormatting sqref="R67">
    <cfRule type="notContainsBlanks" dxfId="172" priority="26">
      <formula>LEN(TRIM(R67))&gt;0</formula>
    </cfRule>
  </conditionalFormatting>
  <conditionalFormatting sqref="T67">
    <cfRule type="notContainsBlanks" dxfId="171" priority="25">
      <formula>LEN(TRIM(T67))&gt;0</formula>
    </cfRule>
  </conditionalFormatting>
  <conditionalFormatting sqref="K67">
    <cfRule type="notContainsBlanks" dxfId="170" priority="24">
      <formula>LEN(TRIM(K67))&gt;0</formula>
    </cfRule>
  </conditionalFormatting>
  <conditionalFormatting sqref="M67">
    <cfRule type="notContainsBlanks" dxfId="169" priority="23">
      <formula>LEN(TRIM(M67))&gt;0</formula>
    </cfRule>
  </conditionalFormatting>
  <conditionalFormatting sqref="O67">
    <cfRule type="notContainsBlanks" dxfId="168" priority="22">
      <formula>LEN(TRIM(O67))&gt;0</formula>
    </cfRule>
  </conditionalFormatting>
  <conditionalFormatting sqref="V68">
    <cfRule type="notContainsBlanks" dxfId="167" priority="21">
      <formula>LEN(TRIM(V68))&gt;0</formula>
    </cfRule>
  </conditionalFormatting>
  <conditionalFormatting sqref="Z68">
    <cfRule type="notContainsBlanks" dxfId="166" priority="20">
      <formula>LEN(TRIM(Z68))&gt;0</formula>
    </cfRule>
  </conditionalFormatting>
  <conditionalFormatting sqref="AD68">
    <cfRule type="notContainsBlanks" dxfId="165" priority="19">
      <formula>LEN(TRIM(AD68))&gt;0</formula>
    </cfRule>
  </conditionalFormatting>
  <conditionalFormatting sqref="X68">
    <cfRule type="notContainsBlanks" dxfId="164" priority="18">
      <formula>LEN(TRIM(X68))&gt;0</formula>
    </cfRule>
  </conditionalFormatting>
  <conditionalFormatting sqref="AB68">
    <cfRule type="notContainsBlanks" dxfId="163" priority="17">
      <formula>LEN(TRIM(AB68))&gt;0</formula>
    </cfRule>
  </conditionalFormatting>
  <conditionalFormatting sqref="Q66:Q67">
    <cfRule type="notContainsBlanks" dxfId="162" priority="16">
      <formula>LEN(TRIM(Q66))&gt;0</formula>
    </cfRule>
  </conditionalFormatting>
  <conditionalFormatting sqref="V18 H18 L18 N18 P18 R18 T18 X18 Z18 AB18 AD18 J18">
    <cfRule type="notContainsBlanks" dxfId="161" priority="15">
      <formula>LEN(TRIM(H18))&gt;0</formula>
    </cfRule>
  </conditionalFormatting>
  <conditionalFormatting sqref="AC18 AA18 Y18 W18 U18 Q18 O18 M18 K18 I18 S18">
    <cfRule type="notContainsBlanks" dxfId="160" priority="14">
      <formula>LEN(TRIM(I18))&gt;0</formula>
    </cfRule>
  </conditionalFormatting>
  <conditionalFormatting sqref="N46">
    <cfRule type="notContainsBlanks" dxfId="159" priority="13">
      <formula>LEN(TRIM(N46))&gt;0</formula>
    </cfRule>
  </conditionalFormatting>
  <conditionalFormatting sqref="R46">
    <cfRule type="notContainsBlanks" dxfId="158" priority="12">
      <formula>LEN(TRIM(R46))&gt;0</formula>
    </cfRule>
  </conditionalFormatting>
  <conditionalFormatting sqref="P46">
    <cfRule type="notContainsBlanks" dxfId="157" priority="11">
      <formula>LEN(TRIM(P46))&gt;0</formula>
    </cfRule>
  </conditionalFormatting>
  <conditionalFormatting sqref="E46">
    <cfRule type="colorScale" priority="10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9">
    <cfRule type="colorScale" priority="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L46">
    <cfRule type="notContainsBlanks" dxfId="156" priority="8">
      <formula>LEN(TRIM(L46))&gt;0</formula>
    </cfRule>
  </conditionalFormatting>
  <conditionalFormatting sqref="E63:E64">
    <cfRule type="colorScale" priority="35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X50">
    <cfRule type="notContainsBlanks" dxfId="155" priority="7">
      <formula>LEN(TRIM(X50))&gt;0</formula>
    </cfRule>
  </conditionalFormatting>
  <conditionalFormatting sqref="T61">
    <cfRule type="notContainsBlanks" dxfId="154" priority="6">
      <formula>LEN(TRIM(T61))&gt;0</formula>
    </cfRule>
  </conditionalFormatting>
  <conditionalFormatting sqref="P61">
    <cfRule type="notContainsBlanks" dxfId="153" priority="5">
      <formula>LEN(TRIM(P61))&gt;0</formula>
    </cfRule>
  </conditionalFormatting>
  <conditionalFormatting sqref="V61">
    <cfRule type="notContainsBlanks" dxfId="152" priority="4">
      <formula>LEN(TRIM(V61))&gt;0</formula>
    </cfRule>
  </conditionalFormatting>
  <conditionalFormatting sqref="E61">
    <cfRule type="colorScale" priority="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27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Z67">
    <cfRule type="notContainsBlanks" dxfId="151" priority="1">
      <formula>LEN(TRIM(Z67))&gt;0</formula>
    </cfRule>
  </conditionalFormatting>
  <hyperlinks>
    <hyperlink ref="AH46" r:id="rId1" xr:uid="{F6772AA5-C1BE-0542-80EE-CF77C11702B9}"/>
    <hyperlink ref="AH47" r:id="rId2" xr:uid="{8F823B58-5B62-4742-9DFE-A330FEC51A2E}"/>
  </hyperlinks>
  <printOptions horizontalCentered="1"/>
  <pageMargins left="0.23622047244094491" right="0.23622047244094491" top="0.74803149606299213" bottom="0.74803149606299213" header="0.31496062992125984" footer="0.31496062992125984"/>
  <pageSetup paperSize="14" scale="39" orientation="landscape" horizontalDpi="1200" verticalDpi="1200" r:id="rId3"/>
  <headerFooter>
    <oddFooter>&amp;CSi usted copia o imprime este documento, la URT lo considerará como No Controlado y no se hace responsable por su consulta o uso. Si desea consultar la versión vigente y controlada, consulte siempre la Intranet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3"/>
  <sheetViews>
    <sheetView workbookViewId="0">
      <selection activeCell="C9" sqref="C9"/>
    </sheetView>
  </sheetViews>
  <sheetFormatPr baseColWidth="10" defaultColWidth="10.85546875" defaultRowHeight="15"/>
  <cols>
    <col min="1" max="1" width="10.85546875" style="20"/>
    <col min="2" max="2" width="21.7109375" style="20" customWidth="1"/>
    <col min="3" max="3" width="37.140625" style="20" customWidth="1"/>
    <col min="4" max="4" width="38.42578125" style="20" customWidth="1"/>
    <col min="5" max="5" width="46.28515625" style="20" customWidth="1"/>
    <col min="6" max="6" width="54" style="20" customWidth="1"/>
    <col min="7" max="16384" width="10.85546875" style="20"/>
  </cols>
  <sheetData>
    <row r="1" spans="2:6">
      <c r="C1" s="16" t="s">
        <v>48</v>
      </c>
      <c r="D1" s="16" t="s">
        <v>136</v>
      </c>
      <c r="E1" s="16" t="s">
        <v>137</v>
      </c>
      <c r="F1" s="16" t="s">
        <v>27</v>
      </c>
    </row>
    <row r="2" spans="2:6" ht="30" customHeight="1">
      <c r="B2" s="134" t="s">
        <v>138</v>
      </c>
      <c r="C2" s="17" t="s">
        <v>139</v>
      </c>
      <c r="D2" s="17" t="s">
        <v>140</v>
      </c>
      <c r="E2" s="17" t="s">
        <v>141</v>
      </c>
      <c r="F2" s="1" t="s">
        <v>26</v>
      </c>
    </row>
    <row r="3" spans="2:6" ht="30" customHeight="1">
      <c r="B3" s="135"/>
      <c r="C3" s="17" t="s">
        <v>142</v>
      </c>
      <c r="D3" s="17" t="s">
        <v>143</v>
      </c>
      <c r="E3" s="17" t="s">
        <v>144</v>
      </c>
      <c r="F3" s="22" t="s">
        <v>34</v>
      </c>
    </row>
    <row r="4" spans="2:6" ht="30" customHeight="1">
      <c r="B4" s="135"/>
      <c r="C4" s="17" t="s">
        <v>145</v>
      </c>
      <c r="D4" s="17" t="s">
        <v>146</v>
      </c>
      <c r="E4" s="17" t="s">
        <v>147</v>
      </c>
      <c r="F4" s="1" t="s">
        <v>35</v>
      </c>
    </row>
    <row r="5" spans="2:6" ht="30" customHeight="1">
      <c r="B5" s="135"/>
      <c r="C5" s="17" t="s">
        <v>148</v>
      </c>
      <c r="D5" s="17" t="s">
        <v>149</v>
      </c>
      <c r="E5" s="17" t="s">
        <v>150</v>
      </c>
      <c r="F5" s="1" t="s">
        <v>36</v>
      </c>
    </row>
    <row r="6" spans="2:6" ht="30" customHeight="1">
      <c r="B6" s="135"/>
      <c r="C6" s="17" t="s">
        <v>151</v>
      </c>
      <c r="D6" s="17" t="s">
        <v>152</v>
      </c>
      <c r="E6" s="17" t="s">
        <v>153</v>
      </c>
      <c r="F6" s="1" t="s">
        <v>39</v>
      </c>
    </row>
    <row r="7" spans="2:6" ht="30" customHeight="1">
      <c r="B7" s="135"/>
      <c r="C7" s="17" t="s">
        <v>146</v>
      </c>
      <c r="D7" s="18" t="s">
        <v>154</v>
      </c>
      <c r="E7" s="17" t="s">
        <v>155</v>
      </c>
      <c r="F7" s="1" t="s">
        <v>40</v>
      </c>
    </row>
    <row r="8" spans="2:6" ht="30" customHeight="1">
      <c r="B8" s="135"/>
      <c r="C8" s="17" t="s">
        <v>156</v>
      </c>
      <c r="D8" s="23"/>
      <c r="E8" s="17" t="s">
        <v>157</v>
      </c>
      <c r="F8" s="1" t="s">
        <v>42</v>
      </c>
    </row>
    <row r="9" spans="2:6" ht="30" customHeight="1">
      <c r="B9" s="135"/>
      <c r="C9" s="17" t="s">
        <v>158</v>
      </c>
      <c r="D9" s="24"/>
      <c r="E9" s="17" t="s">
        <v>159</v>
      </c>
      <c r="F9" s="17" t="s">
        <v>54</v>
      </c>
    </row>
    <row r="10" spans="2:6" ht="30" customHeight="1">
      <c r="B10" s="135"/>
      <c r="C10" s="17" t="s">
        <v>160</v>
      </c>
      <c r="D10" s="23"/>
      <c r="E10" s="17" t="s">
        <v>146</v>
      </c>
      <c r="F10" s="17" t="s">
        <v>161</v>
      </c>
    </row>
    <row r="11" spans="2:6" ht="30" customHeight="1">
      <c r="B11" s="135"/>
      <c r="C11" s="17" t="s">
        <v>162</v>
      </c>
      <c r="D11" s="23"/>
      <c r="E11" s="17" t="s">
        <v>163</v>
      </c>
      <c r="F11" s="18" t="s">
        <v>154</v>
      </c>
    </row>
    <row r="12" spans="2:6" ht="30" customHeight="1">
      <c r="B12" s="135"/>
      <c r="C12" s="17" t="s">
        <v>149</v>
      </c>
      <c r="D12" s="23"/>
      <c r="E12" s="1" t="s">
        <v>36</v>
      </c>
      <c r="F12" s="17" t="s">
        <v>164</v>
      </c>
    </row>
    <row r="13" spans="2:6" ht="30" customHeight="1">
      <c r="B13" s="135"/>
      <c r="C13" s="18" t="s">
        <v>165</v>
      </c>
      <c r="D13" s="23"/>
      <c r="E13" s="18" t="s">
        <v>154</v>
      </c>
      <c r="F13" s="18" t="s">
        <v>166</v>
      </c>
    </row>
    <row r="14" spans="2:6" ht="30" customHeight="1">
      <c r="B14" s="135"/>
      <c r="C14" s="18" t="s">
        <v>154</v>
      </c>
      <c r="D14" s="23"/>
      <c r="E14" s="18"/>
      <c r="F14" s="18" t="s">
        <v>167</v>
      </c>
    </row>
    <row r="15" spans="2:6" ht="30" customHeight="1">
      <c r="B15" s="135"/>
      <c r="C15" s="19"/>
      <c r="D15" s="23"/>
      <c r="E15" s="19"/>
      <c r="F15" s="19" t="s">
        <v>168</v>
      </c>
    </row>
    <row r="16" spans="2:6" ht="30" customHeight="1">
      <c r="B16" s="135"/>
      <c r="C16" s="19"/>
      <c r="D16" s="23"/>
      <c r="E16" s="19"/>
      <c r="F16" s="21" t="s">
        <v>169</v>
      </c>
    </row>
    <row r="17" spans="2:6" ht="30" customHeight="1">
      <c r="B17" s="135"/>
      <c r="C17" s="19"/>
      <c r="D17" s="19"/>
      <c r="E17" s="19"/>
      <c r="F17" s="1" t="s">
        <v>170</v>
      </c>
    </row>
    <row r="18" spans="2:6" ht="30" customHeight="1">
      <c r="B18" s="135"/>
      <c r="C18" s="19"/>
      <c r="D18" s="19"/>
      <c r="E18" s="19"/>
      <c r="F18" s="1" t="s">
        <v>171</v>
      </c>
    </row>
    <row r="19" spans="2:6" ht="30" customHeight="1">
      <c r="B19" s="135"/>
      <c r="C19" s="19"/>
      <c r="D19" s="19"/>
      <c r="E19" s="19"/>
      <c r="F19" s="1" t="s">
        <v>126</v>
      </c>
    </row>
    <row r="20" spans="2:6" ht="30" customHeight="1">
      <c r="B20" s="135"/>
      <c r="C20" s="19"/>
      <c r="D20" s="19"/>
      <c r="E20" s="19"/>
      <c r="F20" s="1" t="s">
        <v>172</v>
      </c>
    </row>
    <row r="21" spans="2:6" ht="30" customHeight="1">
      <c r="B21" s="135"/>
      <c r="C21" s="19"/>
      <c r="D21" s="19"/>
      <c r="E21" s="19"/>
      <c r="F21" s="11" t="s">
        <v>173</v>
      </c>
    </row>
    <row r="22" spans="2:6" ht="30" customHeight="1">
      <c r="B22" s="135"/>
      <c r="C22" s="19"/>
      <c r="D22" s="19"/>
      <c r="E22" s="19"/>
      <c r="F22" s="1" t="s">
        <v>174</v>
      </c>
    </row>
    <row r="23" spans="2:6" ht="30" customHeight="1">
      <c r="B23" s="136"/>
      <c r="C23" s="19"/>
      <c r="D23" s="19"/>
      <c r="E23" s="19"/>
      <c r="F23" s="1" t="s">
        <v>175</v>
      </c>
    </row>
  </sheetData>
  <mergeCells count="1">
    <mergeCell ref="B2:B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8197-437C-4005-9566-1CB7A52F096F}">
  <sheetPr>
    <tabColor theme="8" tint="-0.249977111117893"/>
  </sheetPr>
  <dimension ref="A1:AI138"/>
  <sheetViews>
    <sheetView showGridLines="0" tabSelected="1" zoomScale="70" zoomScaleNormal="70" zoomScaleSheetLayoutView="70" workbookViewId="0">
      <pane xSplit="5" ySplit="3" topLeftCell="N31" activePane="bottomRight" state="frozen"/>
      <selection pane="topRight" activeCell="F1" sqref="F1"/>
      <selection pane="bottomLeft" activeCell="A4" sqref="A4"/>
      <selection pane="bottomRight" activeCell="P31" sqref="P31"/>
    </sheetView>
  </sheetViews>
  <sheetFormatPr baseColWidth="10" defaultColWidth="11.42578125" defaultRowHeight="15"/>
  <cols>
    <col min="1" max="1" width="3.28515625" customWidth="1"/>
    <col min="2" max="2" width="16.7109375" customWidth="1"/>
    <col min="3" max="3" width="21.42578125" customWidth="1"/>
    <col min="4" max="4" width="77.85546875" customWidth="1"/>
    <col min="5" max="5" width="15" customWidth="1"/>
    <col min="6" max="6" width="12.42578125" hidden="1" customWidth="1"/>
    <col min="7" max="7" width="13.42578125" hidden="1" customWidth="1"/>
    <col min="8" max="25" width="5.28515625" customWidth="1"/>
    <col min="26" max="27" width="5.28515625" style="3" customWidth="1"/>
    <col min="28" max="31" width="5.28515625" customWidth="1"/>
    <col min="32" max="32" width="20.42578125" customWidth="1"/>
    <col min="33" max="33" width="14.42578125" customWidth="1"/>
    <col min="34" max="34" width="32.42578125" style="13" hidden="1" customWidth="1"/>
  </cols>
  <sheetData>
    <row r="1" spans="1:34" s="28" customFormat="1" ht="51.75" customHeight="1">
      <c r="A1" s="30"/>
      <c r="B1" s="75" t="s">
        <v>228</v>
      </c>
      <c r="C1" s="130"/>
      <c r="D1" s="130"/>
      <c r="E1" s="131" t="s">
        <v>1</v>
      </c>
      <c r="F1" s="75" t="s">
        <v>2</v>
      </c>
      <c r="G1" s="75" t="s">
        <v>3</v>
      </c>
      <c r="H1" s="75" t="s">
        <v>4</v>
      </c>
      <c r="I1" s="75"/>
      <c r="J1" s="75" t="s">
        <v>5</v>
      </c>
      <c r="K1" s="75"/>
      <c r="L1" s="75" t="s">
        <v>6</v>
      </c>
      <c r="M1" s="75"/>
      <c r="N1" s="75" t="s">
        <v>7</v>
      </c>
      <c r="O1" s="75"/>
      <c r="P1" s="75" t="s">
        <v>8</v>
      </c>
      <c r="Q1" s="75"/>
      <c r="R1" s="75" t="s">
        <v>9</v>
      </c>
      <c r="S1" s="75"/>
      <c r="T1" s="75" t="s">
        <v>10</v>
      </c>
      <c r="U1" s="75"/>
      <c r="V1" s="75" t="s">
        <v>11</v>
      </c>
      <c r="W1" s="75"/>
      <c r="X1" s="75" t="s">
        <v>12</v>
      </c>
      <c r="Y1" s="75"/>
      <c r="Z1" s="75" t="s">
        <v>13</v>
      </c>
      <c r="AA1" s="75"/>
      <c r="AB1" s="75" t="s">
        <v>14</v>
      </c>
      <c r="AC1" s="75"/>
      <c r="AD1" s="75" t="s">
        <v>15</v>
      </c>
      <c r="AE1" s="75"/>
      <c r="AF1" s="75" t="s">
        <v>16</v>
      </c>
      <c r="AG1" s="108" t="s">
        <v>17</v>
      </c>
      <c r="AH1" s="75" t="s">
        <v>18</v>
      </c>
    </row>
    <row r="2" spans="1:34" s="28" customFormat="1" ht="27.75" customHeight="1">
      <c r="A2" s="30"/>
      <c r="B2" s="130" t="s">
        <v>19</v>
      </c>
      <c r="C2" s="130"/>
      <c r="D2" s="63" t="s">
        <v>20</v>
      </c>
      <c r="E2" s="132"/>
      <c r="F2" s="75"/>
      <c r="G2" s="75"/>
      <c r="H2" s="29" t="s">
        <v>21</v>
      </c>
      <c r="I2" s="29" t="s">
        <v>22</v>
      </c>
      <c r="J2" s="29" t="s">
        <v>21</v>
      </c>
      <c r="K2" s="29" t="s">
        <v>22</v>
      </c>
      <c r="L2" s="29" t="s">
        <v>21</v>
      </c>
      <c r="M2" s="29" t="s">
        <v>22</v>
      </c>
      <c r="N2" s="29" t="s">
        <v>21</v>
      </c>
      <c r="O2" s="29" t="s">
        <v>22</v>
      </c>
      <c r="P2" s="29" t="s">
        <v>21</v>
      </c>
      <c r="Q2" s="29" t="s">
        <v>22</v>
      </c>
      <c r="R2" s="29" t="s">
        <v>21</v>
      </c>
      <c r="S2" s="29" t="s">
        <v>22</v>
      </c>
      <c r="T2" s="29" t="s">
        <v>21</v>
      </c>
      <c r="U2" s="29" t="s">
        <v>22</v>
      </c>
      <c r="V2" s="29" t="s">
        <v>21</v>
      </c>
      <c r="W2" s="29" t="s">
        <v>22</v>
      </c>
      <c r="X2" s="29" t="s">
        <v>21</v>
      </c>
      <c r="Y2" s="29" t="s">
        <v>22</v>
      </c>
      <c r="Z2" s="29" t="s">
        <v>21</v>
      </c>
      <c r="AA2" s="29" t="s">
        <v>22</v>
      </c>
      <c r="AB2" s="29" t="s">
        <v>21</v>
      </c>
      <c r="AC2" s="29" t="s">
        <v>22</v>
      </c>
      <c r="AD2" s="29" t="s">
        <v>21</v>
      </c>
      <c r="AE2" s="29" t="s">
        <v>22</v>
      </c>
      <c r="AF2" s="75"/>
      <c r="AG2" s="109"/>
      <c r="AH2" s="75"/>
    </row>
    <row r="3" spans="1:34" ht="27.75" customHeight="1">
      <c r="A3" s="31"/>
      <c r="B3" s="101" t="s">
        <v>23</v>
      </c>
      <c r="C3" s="101" t="s">
        <v>24</v>
      </c>
      <c r="D3" s="54" t="s">
        <v>25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81">
        <f>AF89</f>
        <v>0</v>
      </c>
      <c r="AH3" s="35"/>
    </row>
    <row r="4" spans="1:34" ht="42.75" customHeight="1">
      <c r="A4" s="31"/>
      <c r="B4" s="101"/>
      <c r="C4" s="101"/>
      <c r="D4" s="1" t="s">
        <v>26</v>
      </c>
      <c r="E4" s="6">
        <f>G4/F4</f>
        <v>0</v>
      </c>
      <c r="F4" s="5">
        <f>H4+J4</f>
        <v>1</v>
      </c>
      <c r="G4" s="5">
        <f>I4+K4</f>
        <v>0</v>
      </c>
      <c r="H4" s="57">
        <v>1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2"/>
      <c r="AH4" s="18" t="s">
        <v>27</v>
      </c>
    </row>
    <row r="5" spans="1:34" ht="42.75" customHeight="1">
      <c r="A5" s="31"/>
      <c r="B5" s="101"/>
      <c r="C5" s="101"/>
      <c r="D5" s="50" t="s">
        <v>28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82"/>
      <c r="AH5" s="18"/>
    </row>
    <row r="6" spans="1:34" ht="42.75" customHeight="1">
      <c r="A6" s="31"/>
      <c r="B6" s="101"/>
      <c r="C6" s="101"/>
      <c r="D6" s="9" t="s">
        <v>208</v>
      </c>
      <c r="E6" s="6">
        <f t="shared" ref="E6:E22" si="0">G6/F6</f>
        <v>0</v>
      </c>
      <c r="F6" s="5">
        <f>H6</f>
        <v>1</v>
      </c>
      <c r="G6" s="5">
        <f>I6</f>
        <v>0</v>
      </c>
      <c r="H6" s="57">
        <v>1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82"/>
      <c r="AH6" s="18" t="s">
        <v>30</v>
      </c>
    </row>
    <row r="7" spans="1:34" ht="42.75" customHeight="1">
      <c r="A7" s="31"/>
      <c r="B7" s="101"/>
      <c r="C7" s="101"/>
      <c r="D7" s="9" t="s">
        <v>209</v>
      </c>
      <c r="E7" s="6">
        <f t="shared" si="0"/>
        <v>0</v>
      </c>
      <c r="F7" s="5">
        <f>N7+P7+R7+T7+V7+X7+Z7+AB7</f>
        <v>8</v>
      </c>
      <c r="G7" s="5">
        <f>O7+Q7+S7+U7+W7+Y7+AA7+AC7</f>
        <v>0</v>
      </c>
      <c r="H7" s="57"/>
      <c r="I7" s="57"/>
      <c r="J7" s="57"/>
      <c r="K7" s="57"/>
      <c r="L7" s="57"/>
      <c r="M7" s="57"/>
      <c r="N7" s="57">
        <v>1</v>
      </c>
      <c r="O7" s="57"/>
      <c r="P7" s="57">
        <v>1</v>
      </c>
      <c r="Q7" s="57"/>
      <c r="R7" s="57">
        <v>1</v>
      </c>
      <c r="S7" s="57"/>
      <c r="T7" s="57">
        <v>1</v>
      </c>
      <c r="U7" s="57"/>
      <c r="V7" s="57">
        <v>1</v>
      </c>
      <c r="W7" s="57"/>
      <c r="X7" s="57">
        <v>1</v>
      </c>
      <c r="Y7" s="57"/>
      <c r="Z7" s="57">
        <v>1</v>
      </c>
      <c r="AA7" s="57"/>
      <c r="AB7" s="57">
        <v>1</v>
      </c>
      <c r="AC7" s="57"/>
      <c r="AD7" s="57"/>
      <c r="AE7" s="57"/>
      <c r="AF7" s="57"/>
      <c r="AG7" s="82"/>
      <c r="AH7" s="18" t="s">
        <v>30</v>
      </c>
    </row>
    <row r="8" spans="1:34" ht="42.75" customHeight="1">
      <c r="A8" s="31"/>
      <c r="B8" s="101"/>
      <c r="C8" s="101"/>
      <c r="D8" s="2" t="s">
        <v>210</v>
      </c>
      <c r="E8" s="6">
        <f t="shared" si="0"/>
        <v>0</v>
      </c>
      <c r="F8" s="5">
        <f>N8+P8+R8+T8+V8+X8+Z8+AB8+L8+J8+H8+AD8</f>
        <v>12</v>
      </c>
      <c r="G8" s="5">
        <f>O8+Q8+S8+U8+W8+Y8+AA8+AC8</f>
        <v>0</v>
      </c>
      <c r="H8" s="57">
        <v>1</v>
      </c>
      <c r="I8" s="57"/>
      <c r="J8" s="57">
        <v>1</v>
      </c>
      <c r="K8" s="57"/>
      <c r="L8" s="57">
        <v>1</v>
      </c>
      <c r="M8" s="57"/>
      <c r="N8" s="57">
        <v>1</v>
      </c>
      <c r="O8" s="57"/>
      <c r="P8" s="57">
        <v>1</v>
      </c>
      <c r="Q8" s="57"/>
      <c r="R8" s="57">
        <v>1</v>
      </c>
      <c r="S8" s="57"/>
      <c r="T8" s="57">
        <v>1</v>
      </c>
      <c r="U8" s="57"/>
      <c r="V8" s="57">
        <v>1</v>
      </c>
      <c r="W8" s="57"/>
      <c r="X8" s="57">
        <v>1</v>
      </c>
      <c r="Y8" s="57"/>
      <c r="Z8" s="57">
        <v>1</v>
      </c>
      <c r="AA8" s="57"/>
      <c r="AB8" s="57">
        <v>1</v>
      </c>
      <c r="AC8" s="57"/>
      <c r="AD8" s="57">
        <v>1</v>
      </c>
      <c r="AE8" s="57"/>
      <c r="AF8" s="57"/>
      <c r="AG8" s="82"/>
      <c r="AH8" s="18" t="s">
        <v>30</v>
      </c>
    </row>
    <row r="9" spans="1:34" ht="42.75" customHeight="1">
      <c r="A9" s="31"/>
      <c r="B9" s="101"/>
      <c r="C9" s="101"/>
      <c r="D9" s="2" t="s">
        <v>211</v>
      </c>
      <c r="E9" s="6">
        <f t="shared" si="0"/>
        <v>0</v>
      </c>
      <c r="F9" s="5">
        <f>R9</f>
        <v>1</v>
      </c>
      <c r="G9" s="5">
        <f>S9</f>
        <v>0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1</v>
      </c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82"/>
      <c r="AH9" s="18"/>
    </row>
    <row r="10" spans="1:34" ht="42.75" customHeight="1">
      <c r="A10" s="31"/>
      <c r="B10" s="101"/>
      <c r="C10" s="101"/>
      <c r="D10" s="50" t="s">
        <v>33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82"/>
      <c r="AH10" s="18"/>
    </row>
    <row r="11" spans="1:34" ht="42.75" customHeight="1">
      <c r="A11" s="31"/>
      <c r="B11" s="101"/>
      <c r="C11" s="101"/>
      <c r="D11" s="1" t="s">
        <v>242</v>
      </c>
      <c r="E11" s="6">
        <v>0</v>
      </c>
      <c r="F11" s="5">
        <v>1</v>
      </c>
      <c r="G11" s="5">
        <f>O11</f>
        <v>0</v>
      </c>
      <c r="H11" s="57"/>
      <c r="I11" s="57"/>
      <c r="J11" s="57"/>
      <c r="K11" s="57"/>
      <c r="L11" s="57"/>
      <c r="M11" s="57"/>
      <c r="N11" s="57"/>
      <c r="O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82"/>
      <c r="AH11" s="18" t="s">
        <v>27</v>
      </c>
    </row>
    <row r="12" spans="1:34" ht="42.75" customHeight="1">
      <c r="A12" s="31"/>
      <c r="B12" s="101"/>
      <c r="C12" s="101"/>
      <c r="D12" s="1" t="s">
        <v>243</v>
      </c>
      <c r="E12" s="6">
        <v>0</v>
      </c>
      <c r="F12" s="5">
        <v>1</v>
      </c>
      <c r="G12" s="5">
        <f>Q12</f>
        <v>0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82"/>
      <c r="AH12" s="18" t="s">
        <v>27</v>
      </c>
    </row>
    <row r="13" spans="1:34" ht="42.75" customHeight="1">
      <c r="A13" s="31"/>
      <c r="B13" s="101"/>
      <c r="C13" s="101"/>
      <c r="D13" s="1" t="s">
        <v>36</v>
      </c>
      <c r="E13" s="6">
        <f t="shared" si="0"/>
        <v>0</v>
      </c>
      <c r="F13" s="5">
        <f>L13+R13+X13+AD13</f>
        <v>4</v>
      </c>
      <c r="G13" s="5">
        <f>M13+S13+Y13+AE13</f>
        <v>0</v>
      </c>
      <c r="H13" s="57"/>
      <c r="I13" s="57"/>
      <c r="J13" s="57"/>
      <c r="K13" s="57"/>
      <c r="L13" s="57">
        <v>1</v>
      </c>
      <c r="M13" s="57"/>
      <c r="N13" s="57"/>
      <c r="O13" s="57"/>
      <c r="P13" s="57"/>
      <c r="Q13" s="57"/>
      <c r="R13" s="57">
        <v>1</v>
      </c>
      <c r="S13" s="57"/>
      <c r="T13" s="57"/>
      <c r="U13" s="57"/>
      <c r="V13" s="57"/>
      <c r="W13" s="57"/>
      <c r="X13" s="57">
        <v>1</v>
      </c>
      <c r="Y13" s="57"/>
      <c r="Z13" s="57"/>
      <c r="AA13" s="57"/>
      <c r="AB13" s="57"/>
      <c r="AC13" s="57"/>
      <c r="AD13" s="57">
        <v>1</v>
      </c>
      <c r="AE13" s="57"/>
      <c r="AF13" s="57"/>
      <c r="AG13" s="82"/>
      <c r="AH13" s="18" t="s">
        <v>37</v>
      </c>
    </row>
    <row r="14" spans="1:34" ht="42.75" customHeight="1">
      <c r="A14" s="31"/>
      <c r="B14" s="101"/>
      <c r="C14" s="101"/>
      <c r="D14" s="50" t="s">
        <v>38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82"/>
      <c r="AH14" s="18"/>
    </row>
    <row r="15" spans="1:34" ht="42.75" customHeight="1">
      <c r="A15" s="31"/>
      <c r="B15" s="101"/>
      <c r="C15" s="101"/>
      <c r="D15" s="1" t="s">
        <v>39</v>
      </c>
      <c r="E15" s="6">
        <f t="shared" si="0"/>
        <v>0</v>
      </c>
      <c r="F15" s="5">
        <f>R15+AD15+X15+L15</f>
        <v>4</v>
      </c>
      <c r="G15" s="5">
        <f>S15+AE15</f>
        <v>0</v>
      </c>
      <c r="H15" s="57"/>
      <c r="I15" s="57"/>
      <c r="J15" s="57"/>
      <c r="K15" s="57"/>
      <c r="L15" s="57">
        <v>1</v>
      </c>
      <c r="M15" s="57"/>
      <c r="N15" s="57"/>
      <c r="O15" s="57"/>
      <c r="P15" s="57"/>
      <c r="Q15" s="57"/>
      <c r="R15" s="57">
        <v>1</v>
      </c>
      <c r="S15" s="57"/>
      <c r="T15" s="57"/>
      <c r="U15" s="57"/>
      <c r="V15" s="57"/>
      <c r="W15" s="57"/>
      <c r="X15" s="57">
        <v>1</v>
      </c>
      <c r="Y15" s="57"/>
      <c r="Z15" s="57"/>
      <c r="AA15" s="57"/>
      <c r="AB15" s="57"/>
      <c r="AC15" s="57"/>
      <c r="AD15" s="57">
        <v>1</v>
      </c>
      <c r="AE15" s="57"/>
      <c r="AF15" s="57"/>
      <c r="AG15" s="82"/>
      <c r="AH15" s="18" t="s">
        <v>27</v>
      </c>
    </row>
    <row r="16" spans="1:34" ht="42.75" customHeight="1">
      <c r="A16" s="31"/>
      <c r="B16" s="101"/>
      <c r="C16" s="101"/>
      <c r="D16" s="1" t="s">
        <v>40</v>
      </c>
      <c r="E16" s="6">
        <f t="shared" si="0"/>
        <v>0</v>
      </c>
      <c r="F16" s="5">
        <f>Z16+P16</f>
        <v>2</v>
      </c>
      <c r="G16" s="5">
        <f>AA16</f>
        <v>0</v>
      </c>
      <c r="H16" s="57"/>
      <c r="I16" s="57"/>
      <c r="J16" s="57"/>
      <c r="K16" s="57"/>
      <c r="L16" s="57"/>
      <c r="M16" s="57"/>
      <c r="N16" s="57"/>
      <c r="O16" s="57"/>
      <c r="P16" s="57">
        <v>1</v>
      </c>
      <c r="Q16" s="57"/>
      <c r="R16" s="57"/>
      <c r="S16" s="57"/>
      <c r="T16" s="57"/>
      <c r="U16" s="57"/>
      <c r="V16" s="57"/>
      <c r="W16" s="57"/>
      <c r="X16" s="57"/>
      <c r="Y16" s="57"/>
      <c r="Z16" s="57">
        <v>1</v>
      </c>
      <c r="AA16" s="57"/>
      <c r="AB16" s="57"/>
      <c r="AC16" s="57"/>
      <c r="AD16" s="57"/>
      <c r="AE16" s="57"/>
      <c r="AF16" s="57"/>
      <c r="AG16" s="82"/>
      <c r="AH16" s="18" t="s">
        <v>27</v>
      </c>
    </row>
    <row r="17" spans="1:34" ht="42.75" customHeight="1">
      <c r="A17" s="31"/>
      <c r="B17" s="101"/>
      <c r="C17" s="101"/>
      <c r="D17" s="50" t="s">
        <v>41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82"/>
      <c r="AH17" s="18"/>
    </row>
    <row r="18" spans="1:34" ht="45.75" customHeight="1">
      <c r="A18" s="31"/>
      <c r="B18" s="101"/>
      <c r="C18" s="101"/>
      <c r="D18" s="1" t="s">
        <v>42</v>
      </c>
      <c r="E18" s="6">
        <f>G18/F18</f>
        <v>0</v>
      </c>
      <c r="F18" s="5">
        <f>H18+J18+L18+N18+P18+R18+T18+V18+X18+Z18+AB18+AD18</f>
        <v>12</v>
      </c>
      <c r="G18" s="5">
        <f>I18+K18+M18+O18+Q18+S18+U18+W18+Y18+AA18+AC18+AE18</f>
        <v>0</v>
      </c>
      <c r="H18" s="57">
        <v>1</v>
      </c>
      <c r="I18" s="57"/>
      <c r="J18" s="57">
        <v>1</v>
      </c>
      <c r="K18" s="57"/>
      <c r="L18" s="57">
        <v>1</v>
      </c>
      <c r="M18" s="57"/>
      <c r="N18" s="57">
        <v>1</v>
      </c>
      <c r="O18" s="57"/>
      <c r="P18" s="57">
        <v>1</v>
      </c>
      <c r="Q18" s="57"/>
      <c r="R18" s="57">
        <v>1</v>
      </c>
      <c r="S18" s="57"/>
      <c r="T18" s="57">
        <v>1</v>
      </c>
      <c r="U18" s="57"/>
      <c r="V18" s="57">
        <v>1</v>
      </c>
      <c r="W18" s="57"/>
      <c r="X18" s="57">
        <v>1</v>
      </c>
      <c r="Y18" s="57"/>
      <c r="Z18" s="57">
        <v>1</v>
      </c>
      <c r="AA18" s="57"/>
      <c r="AB18" s="57">
        <v>1</v>
      </c>
      <c r="AC18" s="57"/>
      <c r="AD18" s="57">
        <v>1</v>
      </c>
      <c r="AE18" s="57"/>
      <c r="AF18" s="57"/>
      <c r="AG18" s="82"/>
      <c r="AH18" s="18" t="s">
        <v>43</v>
      </c>
    </row>
    <row r="19" spans="1:34" ht="45.75" customHeight="1">
      <c r="A19" s="31"/>
      <c r="B19" s="101"/>
      <c r="C19" s="101"/>
      <c r="D19" s="1" t="s">
        <v>44</v>
      </c>
      <c r="E19" s="6">
        <f t="shared" si="0"/>
        <v>0</v>
      </c>
      <c r="F19" s="5">
        <f>H19+J19+L19+N19+P19+R19+T19+V19+X19+Z19+AB19+AD19</f>
        <v>12</v>
      </c>
      <c r="G19" s="5">
        <f>I19+K19+M19+O19+Q19+S19+U19+W19+Y19+AA19+AC19+AE19</f>
        <v>0</v>
      </c>
      <c r="H19" s="57">
        <v>1</v>
      </c>
      <c r="I19" s="57"/>
      <c r="J19" s="57">
        <v>1</v>
      </c>
      <c r="K19" s="57"/>
      <c r="L19" s="57">
        <v>1</v>
      </c>
      <c r="M19" s="57"/>
      <c r="N19" s="57">
        <v>1</v>
      </c>
      <c r="O19" s="57"/>
      <c r="P19" s="57">
        <v>1</v>
      </c>
      <c r="Q19" s="57"/>
      <c r="R19" s="57">
        <v>1</v>
      </c>
      <c r="S19" s="57"/>
      <c r="T19" s="57">
        <v>1</v>
      </c>
      <c r="U19" s="57"/>
      <c r="V19" s="57">
        <v>1</v>
      </c>
      <c r="W19" s="57"/>
      <c r="X19" s="57">
        <v>1</v>
      </c>
      <c r="Y19" s="57"/>
      <c r="Z19" s="57">
        <v>1</v>
      </c>
      <c r="AA19" s="57"/>
      <c r="AB19" s="57">
        <v>1</v>
      </c>
      <c r="AC19" s="57"/>
      <c r="AD19" s="57">
        <v>1</v>
      </c>
      <c r="AE19" s="57"/>
      <c r="AF19" s="57"/>
      <c r="AG19" s="82"/>
      <c r="AH19" s="18" t="s">
        <v>45</v>
      </c>
    </row>
    <row r="20" spans="1:34" ht="45.75" customHeight="1">
      <c r="A20" s="31"/>
      <c r="B20" s="101"/>
      <c r="C20" s="101"/>
      <c r="D20" s="50" t="s">
        <v>46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82"/>
      <c r="AH20" s="18"/>
    </row>
    <row r="21" spans="1:34" ht="45.75" customHeight="1">
      <c r="A21" s="31"/>
      <c r="B21" s="101"/>
      <c r="C21" s="101"/>
      <c r="D21" s="1" t="s">
        <v>47</v>
      </c>
      <c r="E21" s="6">
        <f t="shared" si="0"/>
        <v>0</v>
      </c>
      <c r="F21" s="5">
        <f>+H21+J21+L21+N21+P21+R21+T21+V21+X21+Z21+AB21+AD21</f>
        <v>12</v>
      </c>
      <c r="G21" s="5">
        <f>+I21+K21+M21+O21+Q21+S21+U21+W21+Y21+AA21+AC21+AE21</f>
        <v>0</v>
      </c>
      <c r="H21" s="57">
        <v>1</v>
      </c>
      <c r="I21" s="57"/>
      <c r="J21" s="57">
        <v>1</v>
      </c>
      <c r="K21" s="57"/>
      <c r="L21" s="57">
        <v>1</v>
      </c>
      <c r="M21" s="57"/>
      <c r="N21" s="57">
        <v>1</v>
      </c>
      <c r="O21" s="57"/>
      <c r="P21" s="57">
        <v>1</v>
      </c>
      <c r="Q21" s="57"/>
      <c r="R21" s="57">
        <v>1</v>
      </c>
      <c r="S21" s="57"/>
      <c r="T21" s="57">
        <v>1</v>
      </c>
      <c r="U21" s="57"/>
      <c r="V21" s="57">
        <v>1</v>
      </c>
      <c r="W21" s="57"/>
      <c r="X21" s="57">
        <v>1</v>
      </c>
      <c r="Y21" s="57"/>
      <c r="Z21" s="57">
        <v>1</v>
      </c>
      <c r="AA21" s="57"/>
      <c r="AB21" s="57">
        <v>1</v>
      </c>
      <c r="AC21" s="57"/>
      <c r="AD21" s="57">
        <v>1</v>
      </c>
      <c r="AE21" s="57"/>
      <c r="AF21" s="57"/>
      <c r="AG21" s="82"/>
      <c r="AH21" s="18" t="s">
        <v>48</v>
      </c>
    </row>
    <row r="22" spans="1:34" ht="45.75" customHeight="1">
      <c r="A22" s="31"/>
      <c r="B22" s="101"/>
      <c r="C22" s="101"/>
      <c r="D22" s="1" t="s">
        <v>49</v>
      </c>
      <c r="E22" s="6">
        <f t="shared" si="0"/>
        <v>0</v>
      </c>
      <c r="F22" s="5">
        <f>+H22+J22+L22+N22+P22+R22+T22+V22+X22+Z22+AB22+AD22</f>
        <v>12</v>
      </c>
      <c r="G22" s="5">
        <f>+I22+K22+M22+O22+Q22+S22+U22+W22+Y22+AA22+AC22+AE22</f>
        <v>0</v>
      </c>
      <c r="H22" s="57">
        <v>1</v>
      </c>
      <c r="I22" s="57"/>
      <c r="J22" s="57">
        <v>1</v>
      </c>
      <c r="K22" s="57"/>
      <c r="L22" s="57">
        <v>1</v>
      </c>
      <c r="M22" s="57"/>
      <c r="N22" s="57">
        <v>1</v>
      </c>
      <c r="O22" s="57"/>
      <c r="P22" s="57">
        <v>1</v>
      </c>
      <c r="Q22" s="57"/>
      <c r="R22" s="57">
        <v>1</v>
      </c>
      <c r="S22" s="57"/>
      <c r="T22" s="57">
        <v>1</v>
      </c>
      <c r="U22" s="57"/>
      <c r="V22" s="57">
        <v>1</v>
      </c>
      <c r="W22" s="57"/>
      <c r="X22" s="57">
        <v>1</v>
      </c>
      <c r="Y22" s="57"/>
      <c r="Z22" s="57">
        <v>1</v>
      </c>
      <c r="AA22" s="57"/>
      <c r="AB22" s="57">
        <v>1</v>
      </c>
      <c r="AC22" s="57"/>
      <c r="AD22" s="57">
        <v>1</v>
      </c>
      <c r="AE22" s="57"/>
      <c r="AF22" s="57"/>
      <c r="AG22" s="82"/>
      <c r="AH22" s="18" t="s">
        <v>50</v>
      </c>
    </row>
    <row r="23" spans="1:34" ht="42.75" customHeight="1">
      <c r="A23" s="31"/>
      <c r="B23" s="101"/>
      <c r="C23" s="101"/>
      <c r="D23" s="50" t="s">
        <v>51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82"/>
      <c r="AH23" s="18"/>
    </row>
    <row r="24" spans="1:34" ht="73.5" customHeight="1">
      <c r="A24" s="31"/>
      <c r="B24" s="101"/>
      <c r="C24" s="101"/>
      <c r="D24" s="1" t="s">
        <v>244</v>
      </c>
      <c r="E24" s="6">
        <f>G24/F24</f>
        <v>0</v>
      </c>
      <c r="F24" s="5">
        <f>+H24+J24+L24+N24+P24+R24+T24+V24+X24+Z24+AB24+AD24</f>
        <v>12</v>
      </c>
      <c r="G24" s="5">
        <f>+I24+K24+M24+O24+Q24+S24+U24+W24+Y24+AA24+AC24+AE24</f>
        <v>0</v>
      </c>
      <c r="H24" s="57">
        <v>1</v>
      </c>
      <c r="I24" s="57"/>
      <c r="J24" s="57">
        <v>1</v>
      </c>
      <c r="K24" s="57"/>
      <c r="L24" s="57">
        <v>1</v>
      </c>
      <c r="M24" s="57"/>
      <c r="N24" s="57">
        <v>1</v>
      </c>
      <c r="O24" s="57"/>
      <c r="P24" s="57">
        <v>1</v>
      </c>
      <c r="Q24" s="57"/>
      <c r="R24" s="57">
        <v>1</v>
      </c>
      <c r="S24" s="57"/>
      <c r="T24" s="57">
        <v>1</v>
      </c>
      <c r="U24" s="57"/>
      <c r="V24" s="57">
        <v>1</v>
      </c>
      <c r="W24" s="57"/>
      <c r="X24" s="57">
        <v>1</v>
      </c>
      <c r="Y24" s="57"/>
      <c r="Z24" s="57">
        <v>1</v>
      </c>
      <c r="AA24" s="57"/>
      <c r="AB24" s="57">
        <v>1</v>
      </c>
      <c r="AC24" s="57"/>
      <c r="AD24" s="57">
        <v>1</v>
      </c>
      <c r="AE24" s="57"/>
      <c r="AF24" s="57"/>
      <c r="AG24" s="82"/>
      <c r="AH24" s="18" t="s">
        <v>43</v>
      </c>
    </row>
    <row r="25" spans="1:34" ht="42.75" customHeight="1">
      <c r="A25" s="31"/>
      <c r="B25" s="101"/>
      <c r="C25" s="101"/>
      <c r="D25" s="50" t="s">
        <v>54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82"/>
      <c r="AH25" s="18"/>
    </row>
    <row r="26" spans="1:34" ht="54.75" customHeight="1">
      <c r="A26" s="31"/>
      <c r="B26" s="101"/>
      <c r="C26" s="101"/>
      <c r="D26" s="1" t="s">
        <v>245</v>
      </c>
      <c r="E26" s="6">
        <f>G26/F26</f>
        <v>0</v>
      </c>
      <c r="F26" s="5">
        <f>H26+N26+T26+Z26</f>
        <v>4</v>
      </c>
      <c r="G26" s="5">
        <f>M26+S26+Y26+AE26</f>
        <v>0</v>
      </c>
      <c r="H26" s="57">
        <v>1</v>
      </c>
      <c r="I26" s="57"/>
      <c r="J26" s="57"/>
      <c r="K26" s="57"/>
      <c r="L26" s="57"/>
      <c r="M26" s="57"/>
      <c r="N26" s="57">
        <v>1</v>
      </c>
      <c r="O26" s="57"/>
      <c r="P26" s="57"/>
      <c r="Q26" s="57"/>
      <c r="R26" s="57"/>
      <c r="S26" s="57"/>
      <c r="T26" s="57">
        <v>1</v>
      </c>
      <c r="U26" s="57"/>
      <c r="V26" s="57"/>
      <c r="W26" s="57"/>
      <c r="X26" s="57"/>
      <c r="Y26" s="57"/>
      <c r="Z26" s="57">
        <v>1</v>
      </c>
      <c r="AA26" s="57"/>
      <c r="AB26" s="57"/>
      <c r="AC26" s="57"/>
      <c r="AD26" s="57"/>
      <c r="AE26" s="57"/>
      <c r="AF26" s="7"/>
      <c r="AG26" s="82"/>
      <c r="AH26" s="18" t="s">
        <v>27</v>
      </c>
    </row>
    <row r="27" spans="1:34" ht="42.75" customHeight="1">
      <c r="A27" s="31"/>
      <c r="B27" s="102" t="s">
        <v>57</v>
      </c>
      <c r="C27" s="98" t="s">
        <v>58</v>
      </c>
      <c r="D27" s="51" t="s">
        <v>59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  <c r="AG27" s="82"/>
      <c r="AH27" s="18"/>
    </row>
    <row r="28" spans="1:34" ht="44.25" customHeight="1">
      <c r="A28" s="31"/>
      <c r="B28" s="103"/>
      <c r="C28" s="99"/>
      <c r="D28" s="12" t="s">
        <v>229</v>
      </c>
      <c r="E28" s="6">
        <f t="shared" ref="E28:E33" si="1">G28/F28</f>
        <v>0</v>
      </c>
      <c r="F28" s="5">
        <f>L28+N28+P28+R28+T28+V28+X28+Z28+AB28+AD28</f>
        <v>10</v>
      </c>
      <c r="G28" s="5">
        <f>M28+O28+Q28+S28+U28+W28+Y28+AA28+AC28+AE28</f>
        <v>0</v>
      </c>
      <c r="H28" s="57"/>
      <c r="I28" s="57"/>
      <c r="J28" s="57"/>
      <c r="K28" s="57"/>
      <c r="L28" s="57">
        <v>1</v>
      </c>
      <c r="M28" s="57"/>
      <c r="N28" s="57">
        <v>1</v>
      </c>
      <c r="O28" s="57"/>
      <c r="P28" s="57">
        <v>1</v>
      </c>
      <c r="Q28" s="57"/>
      <c r="R28" s="57">
        <v>1</v>
      </c>
      <c r="S28" s="57"/>
      <c r="T28" s="57">
        <v>1</v>
      </c>
      <c r="U28" s="57"/>
      <c r="V28" s="57">
        <v>1</v>
      </c>
      <c r="W28" s="57"/>
      <c r="X28" s="57">
        <v>1</v>
      </c>
      <c r="Y28" s="57"/>
      <c r="Z28" s="57">
        <v>1</v>
      </c>
      <c r="AA28" s="57"/>
      <c r="AB28" s="57">
        <v>1</v>
      </c>
      <c r="AC28" s="57"/>
      <c r="AD28" s="57">
        <v>1</v>
      </c>
      <c r="AE28" s="57"/>
      <c r="AF28" s="57"/>
      <c r="AG28" s="82"/>
      <c r="AH28" s="18" t="s">
        <v>61</v>
      </c>
    </row>
    <row r="29" spans="1:34" ht="49.5" customHeight="1">
      <c r="A29" s="31"/>
      <c r="B29" s="103"/>
      <c r="C29" s="99"/>
      <c r="D29" s="2" t="s">
        <v>230</v>
      </c>
      <c r="E29" s="6">
        <f t="shared" si="1"/>
        <v>0</v>
      </c>
      <c r="F29" s="5">
        <f>J29+N29+R29+V29+Z29+AD29</f>
        <v>6</v>
      </c>
      <c r="G29" s="5">
        <f>K29+O29+S29+W29+AA29+AE29</f>
        <v>0</v>
      </c>
      <c r="H29" s="57"/>
      <c r="I29" s="57"/>
      <c r="J29" s="57">
        <v>1</v>
      </c>
      <c r="K29" s="57"/>
      <c r="L29" s="57"/>
      <c r="M29" s="57"/>
      <c r="N29" s="57">
        <v>1</v>
      </c>
      <c r="O29" s="57"/>
      <c r="P29" s="57"/>
      <c r="Q29" s="57"/>
      <c r="R29" s="57">
        <v>1</v>
      </c>
      <c r="S29" s="57"/>
      <c r="T29" s="57"/>
      <c r="U29" s="57"/>
      <c r="V29" s="57">
        <v>1</v>
      </c>
      <c r="W29" s="57"/>
      <c r="X29" s="57"/>
      <c r="Y29" s="57"/>
      <c r="Z29" s="57">
        <v>1</v>
      </c>
      <c r="AA29" s="57"/>
      <c r="AB29" s="57"/>
      <c r="AC29" s="57"/>
      <c r="AD29" s="57">
        <v>1</v>
      </c>
      <c r="AE29" s="57"/>
      <c r="AF29" s="57"/>
      <c r="AG29" s="82"/>
      <c r="AH29" s="18" t="s">
        <v>61</v>
      </c>
    </row>
    <row r="30" spans="1:34" ht="42.75" customHeight="1">
      <c r="A30" s="31"/>
      <c r="B30" s="103"/>
      <c r="C30" s="99"/>
      <c r="D30" s="2" t="s">
        <v>64</v>
      </c>
      <c r="E30" s="6">
        <f t="shared" si="1"/>
        <v>0</v>
      </c>
      <c r="F30" s="5">
        <f>L30+R30+X30+AD30</f>
        <v>4</v>
      </c>
      <c r="G30" s="5">
        <f>M30+S30+Y30+AE30</f>
        <v>0</v>
      </c>
      <c r="H30" s="57"/>
      <c r="I30" s="57"/>
      <c r="J30" s="57"/>
      <c r="K30" s="57"/>
      <c r="L30" s="57">
        <v>1</v>
      </c>
      <c r="M30" s="57"/>
      <c r="N30" s="57"/>
      <c r="O30" s="57"/>
      <c r="P30" s="57"/>
      <c r="Q30" s="57"/>
      <c r="R30" s="57">
        <v>1</v>
      </c>
      <c r="S30" s="57"/>
      <c r="T30" s="57"/>
      <c r="U30" s="57"/>
      <c r="V30" s="57"/>
      <c r="W30" s="57"/>
      <c r="X30" s="57">
        <v>1</v>
      </c>
      <c r="Y30" s="57"/>
      <c r="Z30" s="57"/>
      <c r="AA30" s="57"/>
      <c r="AB30" s="57"/>
      <c r="AC30" s="57"/>
      <c r="AD30" s="57">
        <v>1</v>
      </c>
      <c r="AE30" s="57"/>
      <c r="AF30" s="57"/>
      <c r="AG30" s="82"/>
      <c r="AH30" s="18" t="s">
        <v>61</v>
      </c>
    </row>
    <row r="31" spans="1:34" ht="42.75" customHeight="1">
      <c r="A31" s="31"/>
      <c r="B31" s="103"/>
      <c r="C31" s="99"/>
      <c r="D31" s="2" t="s">
        <v>65</v>
      </c>
      <c r="E31" s="6">
        <f t="shared" si="1"/>
        <v>0</v>
      </c>
      <c r="F31" s="5">
        <f>P31+X31</f>
        <v>2</v>
      </c>
      <c r="G31" s="5">
        <f>Q31+Y31</f>
        <v>0</v>
      </c>
      <c r="H31" s="57"/>
      <c r="I31" s="57"/>
      <c r="J31" s="57"/>
      <c r="K31" s="57"/>
      <c r="L31" s="57"/>
      <c r="M31" s="57"/>
      <c r="N31" s="57"/>
      <c r="O31" s="57"/>
      <c r="P31" s="57">
        <v>1</v>
      </c>
      <c r="Q31" s="57"/>
      <c r="R31" s="57"/>
      <c r="S31" s="57"/>
      <c r="T31" s="57"/>
      <c r="U31" s="57"/>
      <c r="V31" s="57"/>
      <c r="W31" s="57"/>
      <c r="X31" s="57">
        <v>1</v>
      </c>
      <c r="Y31" s="57"/>
      <c r="Z31" s="57"/>
      <c r="AA31" s="57"/>
      <c r="AB31" s="57"/>
      <c r="AC31" s="57"/>
      <c r="AD31" s="57"/>
      <c r="AE31" s="57"/>
      <c r="AF31" s="57"/>
      <c r="AG31" s="82"/>
      <c r="AH31" s="18" t="s">
        <v>43</v>
      </c>
    </row>
    <row r="32" spans="1:34" ht="43.5" customHeight="1">
      <c r="A32" s="31"/>
      <c r="B32" s="103"/>
      <c r="C32" s="99"/>
      <c r="D32" s="2" t="s">
        <v>231</v>
      </c>
      <c r="E32" s="6">
        <f t="shared" si="1"/>
        <v>0</v>
      </c>
      <c r="F32" s="5">
        <f>L32+V32</f>
        <v>2</v>
      </c>
      <c r="G32" s="5">
        <f>S32+Y32</f>
        <v>0</v>
      </c>
      <c r="H32" s="57"/>
      <c r="I32" s="57"/>
      <c r="J32" s="57"/>
      <c r="K32" s="57"/>
      <c r="L32" s="57">
        <v>1</v>
      </c>
      <c r="M32" s="57"/>
      <c r="N32" s="57"/>
      <c r="O32" s="57"/>
      <c r="P32" s="57"/>
      <c r="Q32" s="57"/>
      <c r="R32" s="57"/>
      <c r="S32" s="57"/>
      <c r="T32" s="57"/>
      <c r="U32" s="57"/>
      <c r="V32" s="57">
        <v>1</v>
      </c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82"/>
      <c r="AH32" s="18" t="s">
        <v>43</v>
      </c>
    </row>
    <row r="33" spans="1:34" ht="63" customHeight="1">
      <c r="A33" s="31"/>
      <c r="B33" s="103"/>
      <c r="C33" s="99"/>
      <c r="D33" s="2" t="s">
        <v>232</v>
      </c>
      <c r="E33" s="6">
        <f t="shared" si="1"/>
        <v>0</v>
      </c>
      <c r="F33" s="5">
        <f>H33+J33+L33+N33+P33+R33+T33+V33+X33+Z33+AB33+AD33</f>
        <v>11</v>
      </c>
      <c r="G33" s="5">
        <f>I33+K33+M33+O33+Q33+S33+U33+W33+Y33+AA33+AC33+AE33</f>
        <v>0</v>
      </c>
      <c r="H33" s="57"/>
      <c r="I33" s="57"/>
      <c r="J33" s="57">
        <v>1</v>
      </c>
      <c r="K33" s="57"/>
      <c r="L33" s="57">
        <v>1</v>
      </c>
      <c r="M33" s="57"/>
      <c r="N33" s="57">
        <v>1</v>
      </c>
      <c r="O33" s="57"/>
      <c r="P33" s="57">
        <v>1</v>
      </c>
      <c r="Q33" s="57"/>
      <c r="R33" s="57">
        <v>1</v>
      </c>
      <c r="S33" s="57"/>
      <c r="T33" s="57">
        <v>1</v>
      </c>
      <c r="U33" s="57"/>
      <c r="V33" s="57">
        <v>1</v>
      </c>
      <c r="W33" s="57"/>
      <c r="X33" s="57">
        <v>1</v>
      </c>
      <c r="Y33" s="57"/>
      <c r="Z33" s="57">
        <v>1</v>
      </c>
      <c r="AA33" s="57"/>
      <c r="AB33" s="57">
        <v>1</v>
      </c>
      <c r="AC33" s="57"/>
      <c r="AD33" s="57">
        <v>1</v>
      </c>
      <c r="AE33" s="57"/>
      <c r="AF33" s="57"/>
      <c r="AG33" s="82"/>
      <c r="AH33" s="18" t="s">
        <v>68</v>
      </c>
    </row>
    <row r="34" spans="1:34" ht="42.75" customHeight="1">
      <c r="A34" s="31"/>
      <c r="B34" s="103"/>
      <c r="C34" s="99"/>
      <c r="D34" s="51" t="s">
        <v>69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3"/>
      <c r="AG34" s="82"/>
      <c r="AH34" s="18"/>
    </row>
    <row r="35" spans="1:34" ht="60" customHeight="1">
      <c r="A35" s="31"/>
      <c r="B35" s="103"/>
      <c r="C35" s="99"/>
      <c r="D35" s="2" t="s">
        <v>71</v>
      </c>
      <c r="E35" s="6">
        <f t="shared" ref="E35" si="2">G35/F35</f>
        <v>0</v>
      </c>
      <c r="F35" s="5">
        <f>L35+T35</f>
        <v>2</v>
      </c>
      <c r="G35" s="5">
        <f>S35+AA35</f>
        <v>0</v>
      </c>
      <c r="H35" s="57"/>
      <c r="I35" s="57"/>
      <c r="J35" s="57"/>
      <c r="K35" s="57"/>
      <c r="L35" s="57">
        <v>1</v>
      </c>
      <c r="M35" s="57"/>
      <c r="N35" s="57"/>
      <c r="O35" s="57"/>
      <c r="P35" s="57"/>
      <c r="Q35" s="57"/>
      <c r="R35" s="57"/>
      <c r="S35" s="57"/>
      <c r="T35" s="57">
        <v>1</v>
      </c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82"/>
      <c r="AH35" s="18" t="s">
        <v>43</v>
      </c>
    </row>
    <row r="36" spans="1:34" ht="42.75" customHeight="1">
      <c r="A36" s="31"/>
      <c r="B36" s="104"/>
      <c r="C36" s="100"/>
      <c r="D36" s="2" t="s">
        <v>72</v>
      </c>
      <c r="E36" s="6">
        <f>G36/F36</f>
        <v>0</v>
      </c>
      <c r="F36" s="5">
        <f>H36+J36+L36+N36+P36+R36+T36+V36+X36+Z36+AB36+AD36</f>
        <v>12</v>
      </c>
      <c r="G36" s="5">
        <f>I36+K36+M36+O36+Q36+S36+U36+W36+Y36+AA36+AC36+AE36</f>
        <v>0</v>
      </c>
      <c r="H36" s="57">
        <v>1</v>
      </c>
      <c r="I36" s="57"/>
      <c r="J36" s="57">
        <v>1</v>
      </c>
      <c r="K36" s="57"/>
      <c r="L36" s="57">
        <v>1</v>
      </c>
      <c r="M36" s="57"/>
      <c r="N36" s="57">
        <v>1</v>
      </c>
      <c r="O36" s="57"/>
      <c r="P36" s="57">
        <v>1</v>
      </c>
      <c r="Q36" s="57"/>
      <c r="R36" s="57">
        <v>1</v>
      </c>
      <c r="S36" s="57"/>
      <c r="T36" s="57">
        <v>1</v>
      </c>
      <c r="U36" s="57"/>
      <c r="V36" s="57">
        <v>1</v>
      </c>
      <c r="W36" s="57"/>
      <c r="X36" s="57">
        <v>1</v>
      </c>
      <c r="Y36" s="57"/>
      <c r="Z36" s="57">
        <v>1</v>
      </c>
      <c r="AA36" s="57"/>
      <c r="AB36" s="57">
        <v>1</v>
      </c>
      <c r="AC36" s="57"/>
      <c r="AD36" s="57">
        <v>1</v>
      </c>
      <c r="AE36" s="57"/>
      <c r="AF36" s="57"/>
      <c r="AG36" s="82"/>
      <c r="AH36" s="18" t="s">
        <v>73</v>
      </c>
    </row>
    <row r="37" spans="1:34" ht="43.5" customHeight="1">
      <c r="A37" s="31"/>
      <c r="B37" s="102" t="s">
        <v>57</v>
      </c>
      <c r="C37" s="98" t="s">
        <v>58</v>
      </c>
      <c r="D37" s="51" t="s">
        <v>74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3"/>
      <c r="AG37" s="82"/>
      <c r="AH37" s="18"/>
    </row>
    <row r="38" spans="1:34" ht="43.5" customHeight="1">
      <c r="A38" s="31"/>
      <c r="B38" s="103"/>
      <c r="C38" s="99"/>
      <c r="D38" s="1" t="s">
        <v>215</v>
      </c>
      <c r="E38" s="71">
        <f>G38/F38</f>
        <v>0</v>
      </c>
      <c r="F38" s="5">
        <f>J38+L38+N38+P38</f>
        <v>4</v>
      </c>
      <c r="G38" s="5">
        <f>M38+O38+Q38+S38</f>
        <v>0</v>
      </c>
      <c r="H38" s="57"/>
      <c r="I38" s="57"/>
      <c r="J38" s="57">
        <v>1</v>
      </c>
      <c r="K38" s="57"/>
      <c r="L38" s="57">
        <v>1</v>
      </c>
      <c r="M38" s="57"/>
      <c r="N38" s="57">
        <v>1</v>
      </c>
      <c r="O38" s="57"/>
      <c r="P38" s="57">
        <v>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82"/>
      <c r="AH38" s="18" t="s">
        <v>43</v>
      </c>
    </row>
    <row r="39" spans="1:34" ht="43.5" customHeight="1">
      <c r="A39" s="31"/>
      <c r="B39" s="103"/>
      <c r="C39" s="99"/>
      <c r="D39" s="1" t="s">
        <v>220</v>
      </c>
      <c r="E39" s="71">
        <f>G39/F39</f>
        <v>0</v>
      </c>
      <c r="F39" s="5">
        <f>L39+N39+P39+R39</f>
        <v>3</v>
      </c>
      <c r="G39" s="5">
        <f>K39+M39+O39+Q39+S39+U39+W39+Y39+AA39+AC39+AE39</f>
        <v>0</v>
      </c>
      <c r="H39" s="57"/>
      <c r="I39" s="57"/>
      <c r="J39" s="57"/>
      <c r="K39" s="57"/>
      <c r="L39" s="57"/>
      <c r="M39" s="57"/>
      <c r="N39" s="57">
        <v>1</v>
      </c>
      <c r="O39" s="57"/>
      <c r="P39" s="57">
        <v>1</v>
      </c>
      <c r="Q39" s="57"/>
      <c r="R39" s="57">
        <v>1</v>
      </c>
      <c r="S39" s="57"/>
      <c r="T39" s="57"/>
      <c r="U39" s="57"/>
      <c r="V39" s="57"/>
      <c r="W39" s="7"/>
      <c r="X39" s="57"/>
      <c r="Y39" s="57"/>
      <c r="Z39" s="57"/>
      <c r="AA39" s="57"/>
      <c r="AB39" s="57"/>
      <c r="AC39" s="57"/>
      <c r="AD39" s="57"/>
      <c r="AE39" s="57"/>
      <c r="AF39" s="57"/>
      <c r="AG39" s="82"/>
      <c r="AH39" s="18" t="s">
        <v>43</v>
      </c>
    </row>
    <row r="40" spans="1:34" ht="43.5" customHeight="1">
      <c r="A40" s="31"/>
      <c r="B40" s="103"/>
      <c r="C40" s="99"/>
      <c r="D40" s="1" t="s">
        <v>216</v>
      </c>
      <c r="E40" s="71">
        <f>G40/F40</f>
        <v>0</v>
      </c>
      <c r="F40" s="5">
        <f>L40+P40+T40+X40+AB40</f>
        <v>5</v>
      </c>
      <c r="G40" s="5">
        <f>+I40+K40+M40+O40+Q40+S40+U40+W40+Y40+AA40+AC40+AE40</f>
        <v>0</v>
      </c>
      <c r="H40" s="57"/>
      <c r="I40" s="57"/>
      <c r="J40" s="57"/>
      <c r="K40" s="57"/>
      <c r="L40" s="57">
        <v>1</v>
      </c>
      <c r="M40" s="57"/>
      <c r="N40" s="57"/>
      <c r="O40" s="57"/>
      <c r="P40" s="57">
        <v>1</v>
      </c>
      <c r="Q40" s="57"/>
      <c r="R40" s="57"/>
      <c r="S40" s="57"/>
      <c r="T40" s="57">
        <v>1</v>
      </c>
      <c r="U40" s="57"/>
      <c r="V40" s="57"/>
      <c r="W40" s="7"/>
      <c r="X40" s="57">
        <v>1</v>
      </c>
      <c r="Y40" s="57"/>
      <c r="Z40" s="57"/>
      <c r="AA40" s="57"/>
      <c r="AB40" s="57">
        <v>1</v>
      </c>
      <c r="AC40" s="57"/>
      <c r="AD40" s="57"/>
      <c r="AE40" s="57"/>
      <c r="AF40" s="57"/>
      <c r="AG40" s="82"/>
      <c r="AH40" s="18" t="s">
        <v>43</v>
      </c>
    </row>
    <row r="41" spans="1:34" ht="43.5" customHeight="1">
      <c r="A41" s="31"/>
      <c r="B41" s="103"/>
      <c r="C41" s="99"/>
      <c r="D41" s="1" t="s">
        <v>217</v>
      </c>
      <c r="E41" s="71">
        <f>G41/F41</f>
        <v>0</v>
      </c>
      <c r="F41" s="5">
        <f>L41+N41+P41</f>
        <v>3</v>
      </c>
      <c r="G41" s="5">
        <f>O41+S41+W41+AA41</f>
        <v>0</v>
      </c>
      <c r="H41" s="57"/>
      <c r="I41" s="57"/>
      <c r="J41" s="57"/>
      <c r="K41" s="57"/>
      <c r="L41" s="57">
        <v>1</v>
      </c>
      <c r="M41" s="57"/>
      <c r="N41" s="57">
        <v>1</v>
      </c>
      <c r="O41" s="57"/>
      <c r="P41" s="57">
        <v>1</v>
      </c>
      <c r="Q41" s="57"/>
      <c r="R41" s="57"/>
      <c r="S41" s="57"/>
      <c r="T41" s="57"/>
      <c r="U41" s="57"/>
      <c r="V41" s="57"/>
      <c r="W41" s="7"/>
      <c r="X41" s="57"/>
      <c r="Y41" s="57"/>
      <c r="Z41" s="57"/>
      <c r="AA41" s="57"/>
      <c r="AB41" s="57"/>
      <c r="AC41" s="57"/>
      <c r="AD41" s="57"/>
      <c r="AE41" s="57"/>
      <c r="AF41" s="57"/>
      <c r="AG41" s="82"/>
      <c r="AH41" s="18" t="s">
        <v>43</v>
      </c>
    </row>
    <row r="42" spans="1:34" ht="43.5" customHeight="1">
      <c r="A42" s="31"/>
      <c r="B42" s="103"/>
      <c r="C42" s="99"/>
      <c r="D42" s="1" t="s">
        <v>218</v>
      </c>
      <c r="E42" s="70">
        <v>0</v>
      </c>
      <c r="F42" s="5">
        <f>N42+R42+V42+Z42+AD42</f>
        <v>4</v>
      </c>
      <c r="G42" s="5">
        <f>O42+S42+W42+AA42+AE42</f>
        <v>0</v>
      </c>
      <c r="H42" s="68"/>
      <c r="I42" s="68"/>
      <c r="J42" s="68"/>
      <c r="K42" s="68"/>
      <c r="L42" s="68"/>
      <c r="M42" s="68"/>
      <c r="N42" s="68">
        <v>1</v>
      </c>
      <c r="O42" s="68"/>
      <c r="P42" s="68"/>
      <c r="Q42" s="68"/>
      <c r="R42" s="68">
        <v>1</v>
      </c>
      <c r="S42" s="68"/>
      <c r="T42" s="68"/>
      <c r="U42" s="68"/>
      <c r="V42" s="68">
        <v>1</v>
      </c>
      <c r="W42" s="7"/>
      <c r="X42" s="68"/>
      <c r="Y42" s="68"/>
      <c r="Z42" s="68">
        <v>1</v>
      </c>
      <c r="AA42" s="68"/>
      <c r="AB42" s="68"/>
      <c r="AC42" s="68"/>
      <c r="AD42" s="68"/>
      <c r="AE42" s="68"/>
      <c r="AF42" s="68"/>
      <c r="AG42" s="82"/>
      <c r="AH42" s="18"/>
    </row>
    <row r="43" spans="1:34" ht="43.5" customHeight="1">
      <c r="A43" s="31"/>
      <c r="B43" s="103"/>
      <c r="C43" s="99"/>
      <c r="D43" s="1" t="s">
        <v>221</v>
      </c>
      <c r="E43" s="70">
        <v>0</v>
      </c>
      <c r="F43" s="5">
        <f>R43+Z43</f>
        <v>2</v>
      </c>
      <c r="G43" s="5">
        <f>S43+AA43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>
        <v>1</v>
      </c>
      <c r="S43" s="68"/>
      <c r="T43" s="68"/>
      <c r="U43" s="68"/>
      <c r="V43" s="68"/>
      <c r="W43" s="7"/>
      <c r="X43" s="68"/>
      <c r="Y43" s="68"/>
      <c r="Z43" s="68">
        <v>1</v>
      </c>
      <c r="AA43" s="68"/>
      <c r="AB43" s="68"/>
      <c r="AC43" s="68"/>
      <c r="AD43" s="68"/>
      <c r="AE43" s="68"/>
      <c r="AF43" s="68"/>
      <c r="AG43" s="82"/>
      <c r="AH43" s="18"/>
    </row>
    <row r="44" spans="1:34" ht="43.5" customHeight="1">
      <c r="A44" s="31"/>
      <c r="B44" s="103"/>
      <c r="C44" s="99"/>
      <c r="D44" s="1" t="s">
        <v>219</v>
      </c>
      <c r="E44" s="70">
        <v>0</v>
      </c>
      <c r="F44" s="5">
        <f>J44+X44</f>
        <v>2</v>
      </c>
      <c r="G44" s="5">
        <f>K44+Y44</f>
        <v>0</v>
      </c>
      <c r="H44" s="68"/>
      <c r="I44" s="68"/>
      <c r="J44" s="68">
        <v>1</v>
      </c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7"/>
      <c r="X44" s="68">
        <v>1</v>
      </c>
      <c r="Y44" s="68"/>
      <c r="Z44" s="68"/>
      <c r="AA44" s="68"/>
      <c r="AB44" s="68"/>
      <c r="AC44" s="68"/>
      <c r="AD44" s="68"/>
      <c r="AE44" s="68"/>
      <c r="AF44" s="68"/>
      <c r="AG44" s="82"/>
      <c r="AH44" s="18"/>
    </row>
    <row r="45" spans="1:34" ht="43.5" customHeight="1">
      <c r="A45" s="31"/>
      <c r="B45" s="103"/>
      <c r="C45" s="99"/>
      <c r="D45" s="51" t="s">
        <v>79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3"/>
      <c r="AG45" s="82"/>
      <c r="AH45" s="18"/>
    </row>
    <row r="46" spans="1:34" ht="43.5" customHeight="1">
      <c r="A46" s="31"/>
      <c r="B46" s="103"/>
      <c r="C46" s="99"/>
      <c r="D46" s="1" t="s">
        <v>80</v>
      </c>
      <c r="E46" s="6">
        <f>G46/F46</f>
        <v>0</v>
      </c>
      <c r="F46" s="15">
        <f>J46+L46+N46</f>
        <v>3</v>
      </c>
      <c r="G46" s="5">
        <f>Y46+AA46+AC46+AE46</f>
        <v>0</v>
      </c>
      <c r="H46" s="15"/>
      <c r="I46" s="15"/>
      <c r="J46" s="69">
        <v>1</v>
      </c>
      <c r="K46" s="15"/>
      <c r="L46" s="69">
        <v>1</v>
      </c>
      <c r="M46" s="15"/>
      <c r="N46" s="69">
        <v>1</v>
      </c>
      <c r="O46" s="15"/>
      <c r="Q46" s="15"/>
      <c r="R46" s="15"/>
      <c r="S46" s="15"/>
      <c r="T46" s="15"/>
      <c r="U46" s="15"/>
      <c r="V46" s="15"/>
      <c r="W46" s="15"/>
      <c r="X46" s="64"/>
      <c r="Y46" s="65"/>
      <c r="Z46" s="64"/>
      <c r="AA46" s="15"/>
      <c r="AB46" s="64"/>
      <c r="AC46" s="15"/>
      <c r="AD46" s="64"/>
      <c r="AE46" s="15"/>
      <c r="AF46" s="15"/>
      <c r="AG46" s="82"/>
      <c r="AH46" s="18" t="s">
        <v>81</v>
      </c>
    </row>
    <row r="47" spans="1:34" ht="43.5" customHeight="1">
      <c r="A47" s="31"/>
      <c r="B47" s="103"/>
      <c r="C47" s="99"/>
      <c r="D47" s="1" t="s">
        <v>82</v>
      </c>
      <c r="E47" s="6">
        <f>G47/F47</f>
        <v>0</v>
      </c>
      <c r="F47" s="5">
        <f>L47+P47+T47+X47</f>
        <v>3</v>
      </c>
      <c r="G47" s="5">
        <f>M47+Q47+U47+Y47</f>
        <v>0</v>
      </c>
      <c r="H47" s="57"/>
      <c r="I47" s="57"/>
      <c r="J47" s="57"/>
      <c r="K47" s="57"/>
      <c r="L47" s="57"/>
      <c r="M47" s="57"/>
      <c r="N47" s="57"/>
      <c r="O47" s="57"/>
      <c r="P47" s="57">
        <v>1</v>
      </c>
      <c r="Q47" s="57"/>
      <c r="R47" s="57"/>
      <c r="S47" s="57"/>
      <c r="T47" s="57">
        <v>1</v>
      </c>
      <c r="U47" s="57"/>
      <c r="W47" s="57"/>
      <c r="X47" s="57">
        <v>1</v>
      </c>
      <c r="Y47" s="57"/>
      <c r="Z47" s="57"/>
      <c r="AA47" s="57"/>
      <c r="AB47" s="57"/>
      <c r="AC47" s="57"/>
      <c r="AD47" s="57"/>
      <c r="AE47" s="57"/>
      <c r="AF47" s="57"/>
      <c r="AG47" s="82"/>
      <c r="AH47" s="18" t="s">
        <v>81</v>
      </c>
    </row>
    <row r="48" spans="1:34" ht="43.5" customHeight="1">
      <c r="A48" s="31"/>
      <c r="B48" s="103"/>
      <c r="C48" s="99"/>
      <c r="D48" s="51" t="s">
        <v>83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3"/>
      <c r="AG48" s="82"/>
      <c r="AH48" s="18"/>
    </row>
    <row r="49" spans="1:35" ht="43.5" customHeight="1">
      <c r="A49" s="31"/>
      <c r="B49" s="103"/>
      <c r="C49" s="99"/>
      <c r="D49" s="14" t="s">
        <v>84</v>
      </c>
      <c r="E49" s="6">
        <f>G49/F49</f>
        <v>0</v>
      </c>
      <c r="F49" s="5">
        <f>J49+T49</f>
        <v>2</v>
      </c>
      <c r="G49" s="5">
        <f>O49+W49</f>
        <v>0</v>
      </c>
      <c r="H49" s="57"/>
      <c r="I49" s="57"/>
      <c r="J49" s="57">
        <v>1</v>
      </c>
      <c r="K49" s="57"/>
      <c r="L49" s="57"/>
      <c r="M49" s="57"/>
      <c r="N49" s="57"/>
      <c r="O49" s="57"/>
      <c r="P49" s="57"/>
      <c r="Q49" s="57"/>
      <c r="R49" s="57"/>
      <c r="S49" s="57"/>
      <c r="T49" s="57">
        <v>1</v>
      </c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82"/>
      <c r="AH49" s="18" t="s">
        <v>43</v>
      </c>
    </row>
    <row r="50" spans="1:35" ht="43.5" customHeight="1">
      <c r="A50" s="31"/>
      <c r="B50" s="103"/>
      <c r="C50" s="99"/>
      <c r="D50" s="1" t="s">
        <v>85</v>
      </c>
      <c r="E50" s="6">
        <f>G50/F50</f>
        <v>0</v>
      </c>
      <c r="F50" s="5">
        <f>X50</f>
        <v>1</v>
      </c>
      <c r="G50" s="5">
        <f>Y50</f>
        <v>0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>
        <v>1</v>
      </c>
      <c r="Y50" s="57"/>
      <c r="Z50" s="57"/>
      <c r="AA50" s="57"/>
      <c r="AB50" s="57"/>
      <c r="AC50" s="57"/>
      <c r="AD50" s="57"/>
      <c r="AE50" s="57"/>
      <c r="AF50" s="57"/>
      <c r="AG50" s="82"/>
      <c r="AH50" s="18" t="s">
        <v>86</v>
      </c>
    </row>
    <row r="51" spans="1:35" ht="43.5" customHeight="1">
      <c r="A51" s="31"/>
      <c r="B51" s="103"/>
      <c r="C51" s="99"/>
      <c r="D51" s="51" t="s">
        <v>87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3"/>
      <c r="AG51" s="82"/>
      <c r="AH51" s="18"/>
    </row>
    <row r="52" spans="1:35" ht="43.5" customHeight="1">
      <c r="A52" s="31"/>
      <c r="B52" s="103"/>
      <c r="C52" s="99"/>
      <c r="D52" s="1" t="s">
        <v>88</v>
      </c>
      <c r="E52" s="6">
        <f>G52/F52</f>
        <v>0</v>
      </c>
      <c r="F52" s="5">
        <f>+H52+J52+L52+N52+P52+R52+T52+V52+X52+Z52+AB52+AD52</f>
        <v>12</v>
      </c>
      <c r="G52" s="5">
        <f>+I52+K52+M52+O52+Q52+S52+U52+W52+Y52+AA52+AC52+AE52</f>
        <v>0</v>
      </c>
      <c r="H52" s="57">
        <v>1</v>
      </c>
      <c r="I52" s="57"/>
      <c r="J52" s="57">
        <v>1</v>
      </c>
      <c r="K52" s="57"/>
      <c r="L52" s="57">
        <v>1</v>
      </c>
      <c r="M52" s="57"/>
      <c r="N52" s="57">
        <v>1</v>
      </c>
      <c r="O52" s="57"/>
      <c r="P52" s="57">
        <v>1</v>
      </c>
      <c r="Q52" s="57"/>
      <c r="R52" s="57">
        <v>1</v>
      </c>
      <c r="S52" s="57"/>
      <c r="T52" s="57">
        <v>1</v>
      </c>
      <c r="U52" s="57"/>
      <c r="V52" s="57">
        <v>1</v>
      </c>
      <c r="W52" s="57"/>
      <c r="X52" s="57">
        <v>1</v>
      </c>
      <c r="Y52" s="57"/>
      <c r="Z52" s="57">
        <v>1</v>
      </c>
      <c r="AA52" s="57"/>
      <c r="AB52" s="57">
        <v>1</v>
      </c>
      <c r="AC52" s="57"/>
      <c r="AD52" s="57">
        <v>1</v>
      </c>
      <c r="AE52" s="57"/>
      <c r="AF52" s="57"/>
      <c r="AG52" s="82"/>
      <c r="AH52" s="18" t="s">
        <v>48</v>
      </c>
    </row>
    <row r="53" spans="1:35" ht="43.5" customHeight="1">
      <c r="A53" s="31"/>
      <c r="B53" s="103"/>
      <c r="C53" s="99"/>
      <c r="D53" s="1" t="s">
        <v>89</v>
      </c>
      <c r="E53" s="6">
        <f>G53/F53</f>
        <v>0</v>
      </c>
      <c r="F53" s="5">
        <f>J53+N53+R53+V53+Z53+AD53</f>
        <v>6</v>
      </c>
      <c r="G53" s="5">
        <f>K53+O53+S53+W53+AA53+AE53</f>
        <v>0</v>
      </c>
      <c r="H53" s="57"/>
      <c r="I53" s="57"/>
      <c r="J53" s="57">
        <v>1</v>
      </c>
      <c r="K53" s="57"/>
      <c r="L53" s="57"/>
      <c r="M53" s="57"/>
      <c r="N53" s="57">
        <v>1</v>
      </c>
      <c r="O53" s="57"/>
      <c r="P53" s="57"/>
      <c r="Q53" s="57"/>
      <c r="R53" s="57">
        <v>1</v>
      </c>
      <c r="S53" s="57"/>
      <c r="T53" s="57"/>
      <c r="U53" s="57"/>
      <c r="V53" s="57">
        <v>1</v>
      </c>
      <c r="W53" s="7"/>
      <c r="X53" s="57"/>
      <c r="Y53" s="57"/>
      <c r="Z53" s="57">
        <v>1</v>
      </c>
      <c r="AA53" s="57"/>
      <c r="AB53" s="57"/>
      <c r="AC53" s="57"/>
      <c r="AD53" s="57">
        <v>1</v>
      </c>
      <c r="AE53" s="57"/>
      <c r="AF53" s="57"/>
      <c r="AG53" s="82"/>
      <c r="AH53" s="18" t="s">
        <v>48</v>
      </c>
    </row>
    <row r="54" spans="1:35" ht="43.5" customHeight="1">
      <c r="A54" s="31"/>
      <c r="B54" s="103"/>
      <c r="C54" s="99"/>
      <c r="D54" s="1" t="s">
        <v>90</v>
      </c>
      <c r="E54" s="6">
        <f>G54/F54</f>
        <v>0</v>
      </c>
      <c r="F54" s="5">
        <f>H54+J54+L54+N54+P54+R54+T54+V54+X54+Z54+AB54+AD54</f>
        <v>12</v>
      </c>
      <c r="G54" s="5">
        <f>I54+K54+M54+O54+Q54+S54+U54+W54+Y54+AA54+AC54+AE54</f>
        <v>0</v>
      </c>
      <c r="H54" s="57">
        <v>1</v>
      </c>
      <c r="I54" s="57"/>
      <c r="J54" s="57">
        <v>1</v>
      </c>
      <c r="K54" s="57"/>
      <c r="L54" s="57">
        <v>1</v>
      </c>
      <c r="M54" s="57"/>
      <c r="N54" s="57">
        <v>1</v>
      </c>
      <c r="O54" s="57"/>
      <c r="P54" s="57">
        <v>1</v>
      </c>
      <c r="Q54" s="57"/>
      <c r="R54" s="57">
        <v>1</v>
      </c>
      <c r="S54" s="57"/>
      <c r="T54" s="57">
        <v>1</v>
      </c>
      <c r="U54" s="57"/>
      <c r="V54" s="57">
        <v>1</v>
      </c>
      <c r="W54" s="7"/>
      <c r="X54" s="57">
        <v>1</v>
      </c>
      <c r="Y54" s="57"/>
      <c r="Z54" s="57">
        <v>1</v>
      </c>
      <c r="AA54" s="57"/>
      <c r="AB54" s="57">
        <v>1</v>
      </c>
      <c r="AC54" s="57"/>
      <c r="AD54" s="57">
        <v>1</v>
      </c>
      <c r="AE54" s="57"/>
      <c r="AF54" s="57"/>
      <c r="AG54" s="82"/>
      <c r="AH54" s="18" t="s">
        <v>48</v>
      </c>
    </row>
    <row r="55" spans="1:35" ht="43.5" customHeight="1">
      <c r="A55" s="31"/>
      <c r="B55" s="103"/>
      <c r="C55" s="99"/>
      <c r="D55" s="1" t="s">
        <v>91</v>
      </c>
      <c r="E55" s="6">
        <f>G55/F55</f>
        <v>0</v>
      </c>
      <c r="F55" s="5">
        <f>H55+J55+L55+N55+P55+R55+T55+V55+X55+Z55+AB55+AD55</f>
        <v>12</v>
      </c>
      <c r="G55" s="5">
        <f>I55+K55+M55+O55+Q55+S55+U55+W55+Y55+AA55+AC55+AE55</f>
        <v>0</v>
      </c>
      <c r="H55" s="57">
        <v>1</v>
      </c>
      <c r="I55" s="57"/>
      <c r="J55" s="57">
        <v>1</v>
      </c>
      <c r="K55" s="57"/>
      <c r="L55" s="57">
        <v>1</v>
      </c>
      <c r="M55" s="57"/>
      <c r="N55" s="57">
        <v>1</v>
      </c>
      <c r="O55" s="57"/>
      <c r="P55" s="57">
        <v>1</v>
      </c>
      <c r="Q55" s="57"/>
      <c r="R55" s="57">
        <v>1</v>
      </c>
      <c r="S55" s="57"/>
      <c r="T55" s="57">
        <v>1</v>
      </c>
      <c r="U55" s="57"/>
      <c r="V55" s="57">
        <v>1</v>
      </c>
      <c r="W55" s="7"/>
      <c r="X55" s="57">
        <v>1</v>
      </c>
      <c r="Y55" s="57"/>
      <c r="Z55" s="57">
        <v>1</v>
      </c>
      <c r="AA55" s="57"/>
      <c r="AB55" s="57">
        <v>1</v>
      </c>
      <c r="AC55" s="57"/>
      <c r="AD55" s="57">
        <v>1</v>
      </c>
      <c r="AE55" s="57"/>
      <c r="AF55" s="57"/>
      <c r="AG55" s="82"/>
      <c r="AH55" s="18" t="s">
        <v>48</v>
      </c>
    </row>
    <row r="56" spans="1:35" ht="43.5" customHeight="1">
      <c r="A56" s="31"/>
      <c r="B56" s="103"/>
      <c r="C56" s="100"/>
      <c r="D56" s="10" t="s">
        <v>233</v>
      </c>
      <c r="E56" s="6">
        <f>G56/F56</f>
        <v>0</v>
      </c>
      <c r="F56" s="5">
        <f>J56+N56+R56+V56+Z56+AD56</f>
        <v>6</v>
      </c>
      <c r="G56" s="5">
        <f>K56+O56+S56+W56+AA56+AE56</f>
        <v>0</v>
      </c>
      <c r="H56" s="57"/>
      <c r="I56" s="57"/>
      <c r="J56" s="57">
        <v>1</v>
      </c>
      <c r="K56" s="57"/>
      <c r="L56" s="57"/>
      <c r="M56" s="57"/>
      <c r="N56" s="57">
        <v>1</v>
      </c>
      <c r="O56" s="57"/>
      <c r="P56" s="57"/>
      <c r="Q56" s="57"/>
      <c r="R56" s="57">
        <v>1</v>
      </c>
      <c r="S56" s="57"/>
      <c r="T56" s="57"/>
      <c r="U56" s="57"/>
      <c r="V56" s="57">
        <v>1</v>
      </c>
      <c r="W56" s="7"/>
      <c r="X56" s="57"/>
      <c r="Y56" s="57"/>
      <c r="Z56" s="57">
        <v>1</v>
      </c>
      <c r="AA56" s="57"/>
      <c r="AB56" s="57"/>
      <c r="AC56" s="57"/>
      <c r="AD56" s="57">
        <v>1</v>
      </c>
      <c r="AE56" s="57"/>
      <c r="AF56" s="57"/>
      <c r="AG56" s="82"/>
      <c r="AH56" s="18" t="s">
        <v>48</v>
      </c>
    </row>
    <row r="57" spans="1:35" ht="43.5" customHeight="1">
      <c r="A57" s="31"/>
      <c r="B57" s="103"/>
      <c r="C57" s="98" t="s">
        <v>93</v>
      </c>
      <c r="D57" s="51" t="s">
        <v>94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3"/>
      <c r="AG57" s="82"/>
      <c r="AH57" s="18"/>
    </row>
    <row r="58" spans="1:35" ht="43.5" customHeight="1">
      <c r="A58" s="31"/>
      <c r="B58" s="103"/>
      <c r="C58" s="99"/>
      <c r="D58" s="1" t="s">
        <v>176</v>
      </c>
      <c r="E58" s="6">
        <f>G58/F58</f>
        <v>0</v>
      </c>
      <c r="F58" s="5">
        <f>L58+N58+P58+R58</f>
        <v>3</v>
      </c>
      <c r="G58" s="5">
        <f>M58+O58+Q58+S58</f>
        <v>0</v>
      </c>
      <c r="H58" s="57"/>
      <c r="I58" s="57"/>
      <c r="J58" s="57">
        <v>1</v>
      </c>
      <c r="K58" s="57"/>
      <c r="L58" s="57">
        <v>1</v>
      </c>
      <c r="M58" s="57"/>
      <c r="N58" s="57">
        <v>1</v>
      </c>
      <c r="O58" s="57"/>
      <c r="P58" s="57">
        <v>1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82"/>
      <c r="AH58" s="18" t="s">
        <v>27</v>
      </c>
    </row>
    <row r="59" spans="1:35" ht="43.5" customHeight="1">
      <c r="A59" s="31"/>
      <c r="B59" s="61"/>
      <c r="C59" s="100"/>
      <c r="D59" s="1" t="s">
        <v>234</v>
      </c>
      <c r="E59" s="6">
        <f>G59/F59</f>
        <v>0</v>
      </c>
      <c r="F59" s="5">
        <f>T59+Z59</f>
        <v>2</v>
      </c>
      <c r="G59" s="5">
        <f>U59+W59</f>
        <v>0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S59" s="57"/>
      <c r="T59" s="57">
        <v>1</v>
      </c>
      <c r="U59" s="57"/>
      <c r="V59" s="57"/>
      <c r="W59" s="57"/>
      <c r="X59" s="57"/>
      <c r="Y59" s="57"/>
      <c r="Z59" s="57">
        <v>1</v>
      </c>
      <c r="AA59" s="57"/>
      <c r="AB59" s="66"/>
      <c r="AC59" s="57"/>
      <c r="AD59" s="57"/>
      <c r="AE59" s="57"/>
      <c r="AF59" s="57"/>
      <c r="AG59" s="82"/>
      <c r="AH59" s="18" t="s">
        <v>27</v>
      </c>
      <c r="AI59" t="s">
        <v>97</v>
      </c>
    </row>
    <row r="60" spans="1:35" ht="43.5" customHeight="1">
      <c r="A60" s="31"/>
      <c r="B60" s="102" t="s">
        <v>57</v>
      </c>
      <c r="C60" s="98" t="s">
        <v>93</v>
      </c>
      <c r="D60" s="51" t="s">
        <v>222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3"/>
      <c r="AG60" s="82"/>
      <c r="AH60" s="18"/>
    </row>
    <row r="61" spans="1:35" ht="43.5" customHeight="1">
      <c r="A61" s="31"/>
      <c r="B61" s="103"/>
      <c r="C61" s="99"/>
      <c r="D61" s="1" t="s">
        <v>212</v>
      </c>
      <c r="E61" s="6">
        <f>G61/F61</f>
        <v>0</v>
      </c>
      <c r="F61" s="15">
        <f>L61+V61</f>
        <v>2</v>
      </c>
      <c r="G61" s="15">
        <f>Q61+W61</f>
        <v>0</v>
      </c>
      <c r="H61" s="15"/>
      <c r="I61" s="15"/>
      <c r="J61" s="15"/>
      <c r="K61" s="15"/>
      <c r="L61" s="66">
        <v>1</v>
      </c>
      <c r="M61" s="15"/>
      <c r="N61" s="15"/>
      <c r="O61" s="15"/>
      <c r="P61" s="57"/>
      <c r="Q61" s="57"/>
      <c r="R61" s="15"/>
      <c r="S61" s="15"/>
      <c r="T61" s="57"/>
      <c r="U61" s="15"/>
      <c r="V61" s="57">
        <v>1</v>
      </c>
      <c r="W61" s="65"/>
      <c r="X61" s="15"/>
      <c r="Y61" s="15"/>
      <c r="Z61" s="15"/>
      <c r="AA61" s="15"/>
      <c r="AB61" s="15"/>
      <c r="AC61" s="15"/>
      <c r="AD61" s="15"/>
      <c r="AE61" s="15"/>
      <c r="AF61" s="15"/>
      <c r="AG61" s="82"/>
      <c r="AH61" s="18" t="s">
        <v>27</v>
      </c>
    </row>
    <row r="62" spans="1:35" ht="43.5" customHeight="1">
      <c r="A62" s="31"/>
      <c r="B62" s="103"/>
      <c r="C62" s="99"/>
      <c r="D62" s="51" t="s">
        <v>100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3"/>
      <c r="AG62" s="82"/>
      <c r="AH62" s="18"/>
    </row>
    <row r="63" spans="1:35" ht="43.5" customHeight="1">
      <c r="A63" s="31"/>
      <c r="B63" s="103"/>
      <c r="C63" s="99"/>
      <c r="D63" s="2" t="s">
        <v>101</v>
      </c>
      <c r="E63" s="6">
        <f>G63/F63</f>
        <v>0</v>
      </c>
      <c r="F63" s="5">
        <f>L63+N63+P63+R63</f>
        <v>3</v>
      </c>
      <c r="G63" s="5">
        <f>M63+O63+Q63+S63</f>
        <v>0</v>
      </c>
      <c r="H63" s="57"/>
      <c r="I63" s="57"/>
      <c r="J63" s="57">
        <v>1</v>
      </c>
      <c r="K63" s="57"/>
      <c r="L63" s="57">
        <v>1</v>
      </c>
      <c r="M63" s="57"/>
      <c r="N63" s="57">
        <v>1</v>
      </c>
      <c r="O63" s="57"/>
      <c r="P63" s="57">
        <v>1</v>
      </c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82"/>
      <c r="AH63" s="18" t="s">
        <v>27</v>
      </c>
    </row>
    <row r="64" spans="1:35" ht="43.5" customHeight="1">
      <c r="A64" s="31"/>
      <c r="B64" s="103"/>
      <c r="C64" s="99"/>
      <c r="D64" s="2" t="s">
        <v>102</v>
      </c>
      <c r="E64" s="6">
        <f>G64/F64</f>
        <v>0</v>
      </c>
      <c r="F64" s="5">
        <f>T64+Z64</f>
        <v>2</v>
      </c>
      <c r="G64" s="5">
        <f>W64+Y64</f>
        <v>0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66">
        <v>1</v>
      </c>
      <c r="U64" s="57"/>
      <c r="V64" s="57"/>
      <c r="W64" s="57"/>
      <c r="X64" s="57"/>
      <c r="Y64" s="57"/>
      <c r="Z64" s="57">
        <v>1</v>
      </c>
      <c r="AA64" s="57"/>
      <c r="AB64" s="57"/>
      <c r="AC64" s="57"/>
      <c r="AD64" s="57"/>
      <c r="AE64" s="57"/>
      <c r="AF64" s="57"/>
      <c r="AG64" s="82"/>
      <c r="AH64" s="18" t="s">
        <v>103</v>
      </c>
      <c r="AI64" t="s">
        <v>97</v>
      </c>
    </row>
    <row r="65" spans="1:34" ht="43.5" customHeight="1">
      <c r="A65" s="31"/>
      <c r="B65" s="103"/>
      <c r="C65" s="99"/>
      <c r="D65" s="2" t="s">
        <v>223</v>
      </c>
      <c r="E65" s="6">
        <f>G65/F65</f>
        <v>0</v>
      </c>
      <c r="F65" s="5">
        <f>V65</f>
        <v>1</v>
      </c>
      <c r="G65" s="5">
        <f>W65</f>
        <v>0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>
        <v>1</v>
      </c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82"/>
      <c r="AH65" s="18"/>
    </row>
    <row r="66" spans="1:34" ht="43.5" customHeight="1">
      <c r="A66" s="31"/>
      <c r="B66" s="103"/>
      <c r="C66" s="99"/>
      <c r="D66" s="51" t="s">
        <v>104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3"/>
      <c r="AG66" s="82"/>
      <c r="AH66" s="18"/>
    </row>
    <row r="67" spans="1:34" ht="43.5" customHeight="1">
      <c r="A67" s="31"/>
      <c r="B67" s="103"/>
      <c r="C67" s="99"/>
      <c r="D67" s="2" t="s">
        <v>107</v>
      </c>
      <c r="E67" s="6">
        <f>G67/F67</f>
        <v>0</v>
      </c>
      <c r="F67" s="5">
        <f>L67+R67+X67+AD67</f>
        <v>4</v>
      </c>
      <c r="G67" s="5">
        <f>O67+W67+AE67</f>
        <v>0</v>
      </c>
      <c r="H67" s="57"/>
      <c r="I67" s="57"/>
      <c r="J67" s="57"/>
      <c r="K67" s="57"/>
      <c r="L67" s="57">
        <v>1</v>
      </c>
      <c r="M67" s="57"/>
      <c r="N67" s="57"/>
      <c r="O67" s="57"/>
      <c r="P67" s="57"/>
      <c r="Q67" s="57"/>
      <c r="R67" s="57">
        <v>1</v>
      </c>
      <c r="S67" s="57"/>
      <c r="T67" s="57"/>
      <c r="U67" s="57"/>
      <c r="V67" s="57"/>
      <c r="W67" s="57"/>
      <c r="X67" s="57">
        <v>1</v>
      </c>
      <c r="Y67" s="57"/>
      <c r="Z67" s="57"/>
      <c r="AA67" s="57"/>
      <c r="AB67" s="57"/>
      <c r="AC67" s="57"/>
      <c r="AD67" s="57">
        <v>1</v>
      </c>
      <c r="AE67" s="57"/>
      <c r="AF67" s="57"/>
      <c r="AG67" s="82"/>
      <c r="AH67" s="18" t="s">
        <v>48</v>
      </c>
    </row>
    <row r="68" spans="1:34" ht="43.5" customHeight="1">
      <c r="A68" s="31"/>
      <c r="B68" s="103"/>
      <c r="C68" s="99"/>
      <c r="D68" s="51" t="s">
        <v>214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3"/>
      <c r="AG68" s="82"/>
      <c r="AH68" s="18"/>
    </row>
    <row r="69" spans="1:34" ht="43.5" customHeight="1">
      <c r="A69" s="31"/>
      <c r="B69" s="103"/>
      <c r="C69" s="99"/>
      <c r="D69" s="1" t="s">
        <v>224</v>
      </c>
      <c r="E69" s="6">
        <f>G69/F69</f>
        <v>0</v>
      </c>
      <c r="F69" s="5">
        <f>+H69+J69+L69+N69+P69+R69+T69+V69+X69+Z69+AB69+AD69</f>
        <v>2</v>
      </c>
      <c r="G69" s="5">
        <f>+I69+K69+M69+O69+Q69+S69+U69+W69+Y69+AA69+AC69+AE69</f>
        <v>0</v>
      </c>
      <c r="H69" s="66"/>
      <c r="I69" s="66"/>
      <c r="J69" s="66"/>
      <c r="K69" s="66"/>
      <c r="L69" s="66"/>
      <c r="M69" s="66"/>
      <c r="N69" s="66">
        <v>1</v>
      </c>
      <c r="O69" s="66"/>
      <c r="P69" s="66"/>
      <c r="Q69" s="66"/>
      <c r="R69" s="66"/>
      <c r="S69" s="66"/>
      <c r="T69" s="66"/>
      <c r="U69" s="66"/>
      <c r="V69" s="66">
        <v>1</v>
      </c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82"/>
      <c r="AH69" s="18" t="s">
        <v>48</v>
      </c>
    </row>
    <row r="70" spans="1:34" ht="43.5" customHeight="1">
      <c r="A70" s="31"/>
      <c r="B70" s="103"/>
      <c r="C70" s="99"/>
      <c r="D70" s="1" t="s">
        <v>235</v>
      </c>
      <c r="E70" s="6">
        <f>G70/F70</f>
        <v>0</v>
      </c>
      <c r="F70" s="5">
        <f>J70+N70+R70+V70+Z70+AD70</f>
        <v>1</v>
      </c>
      <c r="G70" s="5">
        <f>K70+O70+S70+W70+AA70+AE70</f>
        <v>0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>
        <v>1</v>
      </c>
      <c r="S70" s="66"/>
      <c r="T70" s="66"/>
      <c r="U70" s="66"/>
      <c r="V70" s="66"/>
      <c r="W70" s="7"/>
      <c r="X70" s="66"/>
      <c r="Y70" s="66"/>
      <c r="Z70" s="66"/>
      <c r="AA70" s="66"/>
      <c r="AB70" s="66"/>
      <c r="AC70" s="66"/>
      <c r="AD70" s="66"/>
      <c r="AE70" s="66"/>
      <c r="AF70" s="66"/>
      <c r="AG70" s="82"/>
      <c r="AH70" s="18" t="s">
        <v>48</v>
      </c>
    </row>
    <row r="71" spans="1:34" ht="43.5" customHeight="1">
      <c r="A71" s="31"/>
      <c r="B71" s="103"/>
      <c r="C71" s="98" t="s">
        <v>108</v>
      </c>
      <c r="D71" s="51" t="s">
        <v>109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3"/>
      <c r="AG71" s="82"/>
      <c r="AH71" s="18"/>
    </row>
    <row r="72" spans="1:34" ht="43.5" customHeight="1">
      <c r="A72" s="31"/>
      <c r="B72" s="103"/>
      <c r="C72" s="99"/>
      <c r="D72" s="25" t="s">
        <v>225</v>
      </c>
      <c r="E72" s="6">
        <v>0</v>
      </c>
      <c r="F72" s="5">
        <f>H72+J72</f>
        <v>2</v>
      </c>
      <c r="G72" s="5">
        <f t="shared" ref="G72" si="3">K72</f>
        <v>0</v>
      </c>
      <c r="H72" s="66">
        <v>1</v>
      </c>
      <c r="I72" s="57"/>
      <c r="J72" s="57">
        <v>1</v>
      </c>
      <c r="K72" s="26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82"/>
      <c r="AH72" s="18" t="s">
        <v>111</v>
      </c>
    </row>
    <row r="73" spans="1:34" ht="43.5" customHeight="1">
      <c r="A73" s="31"/>
      <c r="B73" s="103"/>
      <c r="C73" s="99"/>
      <c r="D73" s="1" t="s">
        <v>236</v>
      </c>
      <c r="E73" s="6">
        <v>0</v>
      </c>
      <c r="F73" s="5">
        <f>J73+L73+N73+P73</f>
        <v>4</v>
      </c>
      <c r="G73" s="5">
        <f>M73+O73+Q73+S73</f>
        <v>0</v>
      </c>
      <c r="H73" s="57"/>
      <c r="I73" s="57"/>
      <c r="J73" s="57">
        <v>1</v>
      </c>
      <c r="K73" s="57"/>
      <c r="L73" s="57">
        <v>1</v>
      </c>
      <c r="M73" s="26"/>
      <c r="N73" s="57">
        <v>1</v>
      </c>
      <c r="O73" s="57"/>
      <c r="P73" s="57">
        <v>1</v>
      </c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82"/>
      <c r="AH73" s="18" t="s">
        <v>111</v>
      </c>
    </row>
    <row r="74" spans="1:34" ht="43.5" customHeight="1">
      <c r="A74" s="31"/>
      <c r="B74" s="103"/>
      <c r="C74" s="99"/>
      <c r="D74" s="14" t="s">
        <v>237</v>
      </c>
      <c r="E74" s="6">
        <v>0</v>
      </c>
      <c r="F74" s="5">
        <f>N74</f>
        <v>1</v>
      </c>
      <c r="G74" s="5">
        <f>O74</f>
        <v>0</v>
      </c>
      <c r="H74" s="57"/>
      <c r="I74" s="57"/>
      <c r="J74" s="57"/>
      <c r="K74" s="57"/>
      <c r="L74" s="57"/>
      <c r="M74" s="57"/>
      <c r="N74" s="57">
        <v>1</v>
      </c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82"/>
      <c r="AH74" s="18" t="s">
        <v>111</v>
      </c>
    </row>
    <row r="75" spans="1:34" ht="50.25" customHeight="1">
      <c r="A75" s="31"/>
      <c r="B75" s="103"/>
      <c r="C75" s="99"/>
      <c r="D75" s="14" t="s">
        <v>246</v>
      </c>
      <c r="E75" s="6">
        <v>0</v>
      </c>
      <c r="F75" s="5">
        <f>P75</f>
        <v>1</v>
      </c>
      <c r="G75" s="5">
        <f>S75</f>
        <v>0</v>
      </c>
      <c r="H75" s="57"/>
      <c r="I75" s="57"/>
      <c r="J75" s="57"/>
      <c r="K75" s="57"/>
      <c r="L75" s="57"/>
      <c r="M75" s="57"/>
      <c r="N75" s="57"/>
      <c r="O75" s="57"/>
      <c r="P75" s="57">
        <v>1</v>
      </c>
      <c r="Q75" s="57"/>
      <c r="R75" s="57"/>
      <c r="S75" s="26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82"/>
      <c r="AH75" s="18" t="s">
        <v>111</v>
      </c>
    </row>
    <row r="76" spans="1:34" ht="43.5" customHeight="1">
      <c r="A76" s="31"/>
      <c r="B76" s="103"/>
      <c r="C76" s="99"/>
      <c r="D76" s="14" t="s">
        <v>238</v>
      </c>
      <c r="E76" s="6">
        <v>0</v>
      </c>
      <c r="F76" s="5">
        <f>R76</f>
        <v>1</v>
      </c>
      <c r="G76" s="5">
        <f>W76</f>
        <v>0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>
        <v>1</v>
      </c>
      <c r="S76" s="57"/>
      <c r="T76" s="57"/>
      <c r="U76" s="57"/>
      <c r="V76" s="57"/>
      <c r="W76" s="26"/>
      <c r="X76" s="57"/>
      <c r="Y76" s="57"/>
      <c r="Z76" s="57"/>
      <c r="AA76" s="57"/>
      <c r="AB76" s="57"/>
      <c r="AC76" s="57"/>
      <c r="AD76" s="57"/>
      <c r="AE76" s="57"/>
      <c r="AF76" s="57"/>
      <c r="AG76" s="82"/>
      <c r="AH76" s="18" t="s">
        <v>111</v>
      </c>
    </row>
    <row r="77" spans="1:34" ht="43.5" customHeight="1">
      <c r="A77" s="31"/>
      <c r="B77" s="103"/>
      <c r="C77" s="99"/>
      <c r="D77" s="14" t="s">
        <v>226</v>
      </c>
      <c r="E77" s="6">
        <v>0</v>
      </c>
      <c r="F77" s="5">
        <f>T77</f>
        <v>1</v>
      </c>
      <c r="G77" s="5">
        <f>U77</f>
        <v>0</v>
      </c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>
        <v>1</v>
      </c>
      <c r="U77" s="68"/>
      <c r="V77" s="68"/>
      <c r="W77" s="26"/>
      <c r="X77" s="68"/>
      <c r="Y77" s="68"/>
      <c r="Z77" s="68"/>
      <c r="AA77" s="68"/>
      <c r="AB77" s="68"/>
      <c r="AC77" s="68"/>
      <c r="AD77" s="68"/>
      <c r="AE77" s="68"/>
      <c r="AF77" s="68"/>
      <c r="AG77" s="82"/>
      <c r="AH77" s="18"/>
    </row>
    <row r="78" spans="1:34" ht="43.5" customHeight="1">
      <c r="A78" s="31"/>
      <c r="B78" s="103"/>
      <c r="C78" s="99"/>
      <c r="D78" s="14" t="s">
        <v>213</v>
      </c>
      <c r="E78" s="6">
        <v>0</v>
      </c>
      <c r="F78" s="5">
        <f>V78</f>
        <v>1</v>
      </c>
      <c r="G78" s="5">
        <f>Y78</f>
        <v>0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>
        <v>1</v>
      </c>
      <c r="W78" s="57"/>
      <c r="X78" s="26"/>
      <c r="Y78" s="57"/>
      <c r="Z78" s="57"/>
      <c r="AA78" s="57"/>
      <c r="AB78" s="57"/>
      <c r="AC78" s="57"/>
      <c r="AD78" s="57"/>
      <c r="AE78" s="57"/>
      <c r="AF78" s="57"/>
      <c r="AG78" s="82"/>
      <c r="AH78" s="18" t="s">
        <v>111</v>
      </c>
    </row>
    <row r="79" spans="1:34" ht="43.5" customHeight="1">
      <c r="A79" s="31"/>
      <c r="B79" s="103"/>
      <c r="C79" s="99"/>
      <c r="D79" s="14" t="s">
        <v>239</v>
      </c>
      <c r="E79" s="6">
        <v>0</v>
      </c>
      <c r="F79" s="5">
        <f>X79</f>
        <v>1</v>
      </c>
      <c r="G79" s="5">
        <f>Y79</f>
        <v>0</v>
      </c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26">
        <v>1</v>
      </c>
      <c r="Y79" s="66"/>
      <c r="Z79" s="66"/>
      <c r="AA79" s="66"/>
      <c r="AB79" s="66"/>
      <c r="AC79" s="66"/>
      <c r="AD79" s="66"/>
      <c r="AE79" s="66"/>
      <c r="AF79" s="66"/>
      <c r="AG79" s="82"/>
      <c r="AH79" s="18"/>
    </row>
    <row r="80" spans="1:34" ht="43.5" customHeight="1">
      <c r="A80" s="31"/>
      <c r="B80" s="104"/>
      <c r="C80" s="100"/>
      <c r="D80" s="2" t="s">
        <v>120</v>
      </c>
      <c r="E80" s="6">
        <v>0</v>
      </c>
      <c r="F80" s="5">
        <f>Z80</f>
        <v>1</v>
      </c>
      <c r="G80" s="5">
        <f>AA80</f>
        <v>0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7"/>
      <c r="X80" s="57"/>
      <c r="Y80" s="57"/>
      <c r="Z80" s="57">
        <v>1</v>
      </c>
      <c r="AA80" s="26"/>
      <c r="AB80" s="57"/>
      <c r="AC80" s="57"/>
      <c r="AD80" s="57"/>
      <c r="AE80" s="57"/>
      <c r="AF80" s="57"/>
      <c r="AG80" s="82"/>
      <c r="AH80" s="18" t="s">
        <v>121</v>
      </c>
    </row>
    <row r="81" spans="1:34" ht="43.5" customHeight="1">
      <c r="A81" s="31"/>
      <c r="B81" s="95" t="s">
        <v>122</v>
      </c>
      <c r="C81" s="98" t="s">
        <v>123</v>
      </c>
      <c r="D81" s="1" t="s">
        <v>240</v>
      </c>
      <c r="E81" s="6">
        <v>0</v>
      </c>
      <c r="F81" s="5">
        <f>X81</f>
        <v>0</v>
      </c>
      <c r="G81" s="5">
        <f>Y81</f>
        <v>0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>
        <v>1</v>
      </c>
      <c r="AA81" s="57"/>
      <c r="AB81" s="57"/>
      <c r="AC81" s="57"/>
      <c r="AD81" s="57"/>
      <c r="AE81" s="57"/>
      <c r="AF81" s="57"/>
      <c r="AG81" s="82"/>
      <c r="AH81" s="18" t="s">
        <v>27</v>
      </c>
    </row>
    <row r="82" spans="1:34" ht="43.5" customHeight="1">
      <c r="A82" s="31"/>
      <c r="B82" s="96"/>
      <c r="C82" s="99"/>
      <c r="D82" s="1" t="s">
        <v>241</v>
      </c>
      <c r="E82" s="6">
        <v>0</v>
      </c>
      <c r="F82" s="5">
        <f>V82</f>
        <v>1</v>
      </c>
      <c r="G82" s="5">
        <f>W82</f>
        <v>0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>
        <v>1</v>
      </c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82"/>
      <c r="AH82" s="18" t="s">
        <v>27</v>
      </c>
    </row>
    <row r="83" spans="1:34" ht="43.5" customHeight="1">
      <c r="A83" s="31"/>
      <c r="B83" s="97"/>
      <c r="C83" s="100"/>
      <c r="D83" s="1" t="s">
        <v>126</v>
      </c>
      <c r="E83" s="6">
        <f t="shared" ref="E83:E84" si="4">G83/F83</f>
        <v>0</v>
      </c>
      <c r="F83" s="5">
        <f>Z83</f>
        <v>1</v>
      </c>
      <c r="G83" s="5">
        <f>AA83</f>
        <v>0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>
        <v>1</v>
      </c>
      <c r="AA83" s="57"/>
      <c r="AB83" s="57"/>
      <c r="AC83" s="57"/>
      <c r="AD83" s="57"/>
      <c r="AE83" s="57"/>
      <c r="AF83" s="57"/>
      <c r="AG83" s="82"/>
      <c r="AH83" s="18" t="s">
        <v>27</v>
      </c>
    </row>
    <row r="84" spans="1:34" ht="43.5" customHeight="1">
      <c r="A84" s="31"/>
      <c r="B84" s="95" t="s">
        <v>127</v>
      </c>
      <c r="C84" s="98" t="s">
        <v>128</v>
      </c>
      <c r="D84" s="1" t="s">
        <v>227</v>
      </c>
      <c r="E84" s="6">
        <f t="shared" si="4"/>
        <v>0</v>
      </c>
      <c r="F84" s="5">
        <f>Z84</f>
        <v>1</v>
      </c>
      <c r="G84" s="5">
        <f>AC84</f>
        <v>0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66">
        <v>1</v>
      </c>
      <c r="AA84" s="57"/>
      <c r="AB84" s="57"/>
      <c r="AC84" s="57"/>
      <c r="AD84" s="57"/>
      <c r="AE84" s="57"/>
      <c r="AF84" s="57"/>
      <c r="AG84" s="82"/>
      <c r="AH84" s="18" t="s">
        <v>27</v>
      </c>
    </row>
    <row r="85" spans="1:34" ht="43.5" customHeight="1">
      <c r="A85" s="31"/>
      <c r="B85" s="97"/>
      <c r="C85" s="100"/>
      <c r="D85" s="11" t="s">
        <v>130</v>
      </c>
      <c r="E85" s="6">
        <v>0</v>
      </c>
      <c r="F85" s="5">
        <f>N85+R85+X85+AD85</f>
        <v>2</v>
      </c>
      <c r="G85" s="5">
        <v>3</v>
      </c>
      <c r="H85" s="4"/>
      <c r="I85" s="4"/>
      <c r="J85" s="4"/>
      <c r="K85" s="4"/>
      <c r="M85" s="4"/>
      <c r="N85" s="4"/>
      <c r="O85" s="4"/>
      <c r="P85" s="4"/>
      <c r="Q85" s="4"/>
      <c r="R85" s="4">
        <v>1</v>
      </c>
      <c r="S85" s="4"/>
      <c r="T85" s="4"/>
      <c r="U85" s="4"/>
      <c r="V85" s="4"/>
      <c r="W85" s="4"/>
      <c r="X85" s="4"/>
      <c r="Y85" s="4"/>
      <c r="Z85" s="4"/>
      <c r="AA85" s="4"/>
      <c r="AB85" s="57"/>
      <c r="AC85" s="4"/>
      <c r="AD85" s="4">
        <v>1</v>
      </c>
      <c r="AE85" s="4"/>
      <c r="AF85" s="57"/>
      <c r="AG85" s="83"/>
      <c r="AH85" s="18" t="s">
        <v>27</v>
      </c>
    </row>
    <row r="86" spans="1:34" ht="29.1" customHeight="1">
      <c r="A86" s="31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7"/>
      <c r="AF86" s="59" t="s">
        <v>131</v>
      </c>
      <c r="AG86" s="78">
        <f>AF89</f>
        <v>0</v>
      </c>
    </row>
    <row r="87" spans="1:34" ht="43.5" customHeight="1">
      <c r="A87" s="31"/>
      <c r="B87" s="89"/>
      <c r="C87" s="89"/>
      <c r="D87" s="89"/>
      <c r="E87" s="89"/>
      <c r="F87" s="89"/>
      <c r="G87" s="90"/>
      <c r="H87" s="1">
        <f t="shared" ref="H87:N87" si="5">SUM(H3:H85)</f>
        <v>14</v>
      </c>
      <c r="I87" s="1">
        <f t="shared" si="5"/>
        <v>0</v>
      </c>
      <c r="J87" s="1">
        <f t="shared" si="5"/>
        <v>22</v>
      </c>
      <c r="K87" s="1">
        <f t="shared" si="5"/>
        <v>0</v>
      </c>
      <c r="L87" s="1">
        <f t="shared" si="5"/>
        <v>26</v>
      </c>
      <c r="M87" s="1">
        <f t="shared" si="5"/>
        <v>0</v>
      </c>
      <c r="N87" s="1">
        <f t="shared" si="5"/>
        <v>27</v>
      </c>
      <c r="O87" s="1">
        <v>0</v>
      </c>
      <c r="P87" s="1">
        <f t="shared" ref="P87:AD87" si="6">SUM(P3:P85)</f>
        <v>24</v>
      </c>
      <c r="Q87" s="1">
        <f t="shared" si="6"/>
        <v>0</v>
      </c>
      <c r="R87" s="1">
        <f t="shared" si="6"/>
        <v>27</v>
      </c>
      <c r="S87" s="1">
        <f t="shared" si="6"/>
        <v>0</v>
      </c>
      <c r="T87" s="1">
        <f t="shared" si="6"/>
        <v>21</v>
      </c>
      <c r="U87" s="1">
        <f t="shared" si="6"/>
        <v>0</v>
      </c>
      <c r="V87" s="1">
        <f t="shared" si="6"/>
        <v>23</v>
      </c>
      <c r="W87" s="1">
        <f t="shared" si="6"/>
        <v>0</v>
      </c>
      <c r="X87" s="1">
        <f t="shared" si="6"/>
        <v>23</v>
      </c>
      <c r="Y87" s="1">
        <f t="shared" si="6"/>
        <v>0</v>
      </c>
      <c r="Z87" s="1">
        <f t="shared" si="6"/>
        <v>26</v>
      </c>
      <c r="AA87" s="1">
        <f t="shared" si="6"/>
        <v>0</v>
      </c>
      <c r="AB87" s="1">
        <f t="shared" si="6"/>
        <v>14</v>
      </c>
      <c r="AC87" s="1">
        <f t="shared" si="6"/>
        <v>0</v>
      </c>
      <c r="AD87" s="1">
        <f t="shared" si="6"/>
        <v>20</v>
      </c>
      <c r="AE87" s="1"/>
      <c r="AF87" s="8">
        <f>H87+J87+L87+N87+P87+R87+T87+V87+X87+Z87+AB87+AD87</f>
        <v>267</v>
      </c>
      <c r="AG87" s="143"/>
    </row>
    <row r="88" spans="1:34" ht="43.5" customHeight="1">
      <c r="A88" s="31"/>
      <c r="B88" s="91"/>
      <c r="C88" s="91"/>
      <c r="D88" s="91"/>
      <c r="E88" s="91"/>
      <c r="F88" s="91"/>
      <c r="G88" s="92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8">
        <f>SUM(H88:AE88)</f>
        <v>0</v>
      </c>
      <c r="AG88" s="143"/>
    </row>
    <row r="89" spans="1:34" ht="43.5" customHeight="1">
      <c r="A89" s="31"/>
      <c r="B89" s="93"/>
      <c r="C89" s="93"/>
      <c r="D89" s="93"/>
      <c r="E89" s="93"/>
      <c r="F89" s="93"/>
      <c r="G89" s="94"/>
      <c r="H89" s="77">
        <f>H88/H87</f>
        <v>0</v>
      </c>
      <c r="I89" s="77"/>
      <c r="J89" s="77">
        <f>J88/J87</f>
        <v>0</v>
      </c>
      <c r="K89" s="77"/>
      <c r="L89" s="77">
        <f>L88/L87</f>
        <v>0</v>
      </c>
      <c r="M89" s="77"/>
      <c r="N89" s="77">
        <f>N88/N87</f>
        <v>0</v>
      </c>
      <c r="O89" s="77"/>
      <c r="P89" s="77">
        <f>P88/P87</f>
        <v>0</v>
      </c>
      <c r="Q89" s="77"/>
      <c r="R89" s="77">
        <f>R88/R87</f>
        <v>0</v>
      </c>
      <c r="S89" s="77"/>
      <c r="T89" s="77">
        <f>T88/T87</f>
        <v>0</v>
      </c>
      <c r="U89" s="77"/>
      <c r="V89" s="77">
        <f>V88/V87</f>
        <v>0</v>
      </c>
      <c r="W89" s="77"/>
      <c r="X89" s="77">
        <f>X88/X87</f>
        <v>0</v>
      </c>
      <c r="Y89" s="77"/>
      <c r="Z89" s="77">
        <f>Z88/Z87</f>
        <v>0</v>
      </c>
      <c r="AA89" s="77"/>
      <c r="AB89" s="77">
        <f>AB88/AB87</f>
        <v>0</v>
      </c>
      <c r="AC89" s="77"/>
      <c r="AD89" s="77">
        <f>AD88/AD87</f>
        <v>0</v>
      </c>
      <c r="AE89" s="77"/>
      <c r="AF89" s="58">
        <f>+AF88/AF87</f>
        <v>0</v>
      </c>
      <c r="AG89" s="144"/>
    </row>
    <row r="90" spans="1:34">
      <c r="A90" s="31"/>
      <c r="B90" s="36"/>
      <c r="C90" s="37"/>
      <c r="D90" s="37"/>
      <c r="E90" s="37"/>
      <c r="F90" s="37"/>
      <c r="G90" s="37"/>
      <c r="H90" s="138">
        <f>H87/AG90</f>
        <v>5.2434456928838954E-2</v>
      </c>
      <c r="I90" s="139"/>
      <c r="J90" s="138">
        <f>J87/AG90</f>
        <v>8.2397003745318345E-2</v>
      </c>
      <c r="K90" s="139"/>
      <c r="L90" s="138">
        <f>L87/AG90</f>
        <v>9.7378277153558054E-2</v>
      </c>
      <c r="M90" s="139"/>
      <c r="N90" s="138">
        <f>N87/AG90</f>
        <v>0.10112359550561797</v>
      </c>
      <c r="O90" s="139"/>
      <c r="P90" s="138">
        <f>P87/AG90</f>
        <v>8.98876404494382E-2</v>
      </c>
      <c r="Q90" s="139"/>
      <c r="R90" s="138">
        <f>R87/AG90</f>
        <v>0.10112359550561797</v>
      </c>
      <c r="S90" s="139"/>
      <c r="T90" s="138">
        <f>T87/AG90</f>
        <v>7.8651685393258425E-2</v>
      </c>
      <c r="U90" s="139"/>
      <c r="V90" s="138">
        <f>V87/AG90</f>
        <v>8.6142322097378279E-2</v>
      </c>
      <c r="W90" s="139"/>
      <c r="X90" s="138">
        <f>X87/AG90</f>
        <v>8.6142322097378279E-2</v>
      </c>
      <c r="Y90" s="139"/>
      <c r="Z90" s="138">
        <f>Z87/AG90</f>
        <v>9.7378277153558054E-2</v>
      </c>
      <c r="AA90" s="139"/>
      <c r="AB90" s="138">
        <f>AB87/AG90</f>
        <v>5.2434456928838954E-2</v>
      </c>
      <c r="AC90" s="139"/>
      <c r="AD90" s="138">
        <f>AD87/AG90</f>
        <v>7.4906367041198504E-2</v>
      </c>
      <c r="AE90" s="139"/>
      <c r="AF90" s="72">
        <f>SUM(H90:AE90)</f>
        <v>1</v>
      </c>
      <c r="AG90" s="67">
        <f>H87+J87+L87+N87+P87+R87+T87+V87+X87+Z87+AB87+AD87</f>
        <v>267</v>
      </c>
    </row>
    <row r="91" spans="1:34">
      <c r="Z91" s="55"/>
      <c r="AA91" s="55"/>
    </row>
    <row r="92" spans="1:34">
      <c r="B92" s="140" t="s">
        <v>132</v>
      </c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Z92" s="55"/>
      <c r="AA92" s="55"/>
    </row>
    <row r="93" spans="1:34">
      <c r="B93" s="73" t="s">
        <v>133</v>
      </c>
      <c r="C93" s="141" t="s">
        <v>134</v>
      </c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Z93" s="55"/>
      <c r="AA93" s="55"/>
    </row>
    <row r="94" spans="1:34" ht="39" customHeight="1">
      <c r="B94" s="74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Z94" s="55"/>
      <c r="AA94" s="55"/>
    </row>
    <row r="95" spans="1:34" ht="45" customHeight="1">
      <c r="B95" s="74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Z95" s="55"/>
      <c r="AA95" s="55"/>
    </row>
    <row r="96" spans="1:34">
      <c r="B96" s="44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Z96" s="55"/>
      <c r="AA96" s="55"/>
    </row>
    <row r="97" spans="2:27">
      <c r="B97" s="44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Z97" s="55"/>
      <c r="AA97" s="55"/>
    </row>
    <row r="98" spans="2:27">
      <c r="B98" s="44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Z98" s="55"/>
      <c r="AA98" s="55"/>
    </row>
    <row r="99" spans="2:27">
      <c r="B99" s="116" t="s">
        <v>247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Z99" s="55"/>
      <c r="AA99" s="55"/>
    </row>
    <row r="100" spans="2:27">
      <c r="Z100" s="55"/>
      <c r="AA100" s="55"/>
    </row>
    <row r="101" spans="2:27">
      <c r="Z101" s="55"/>
      <c r="AA101" s="55"/>
    </row>
    <row r="102" spans="2:27">
      <c r="Z102" s="55"/>
      <c r="AA102" s="55"/>
    </row>
    <row r="103" spans="2:27">
      <c r="Z103" s="55"/>
      <c r="AA103" s="55"/>
    </row>
    <row r="104" spans="2:27">
      <c r="Z104" s="55"/>
      <c r="AA104" s="55"/>
    </row>
    <row r="105" spans="2:27">
      <c r="Z105" s="55"/>
      <c r="AA105" s="55"/>
    </row>
    <row r="106" spans="2:27">
      <c r="Z106" s="55"/>
      <c r="AA106" s="55"/>
    </row>
    <row r="107" spans="2:27">
      <c r="Z107" s="55"/>
      <c r="AA107" s="55"/>
    </row>
    <row r="108" spans="2:27">
      <c r="Z108" s="55"/>
      <c r="AA108" s="55"/>
    </row>
    <row r="109" spans="2:27">
      <c r="Z109" s="55"/>
      <c r="AA109" s="55"/>
    </row>
    <row r="110" spans="2:27">
      <c r="Z110" s="55"/>
      <c r="AA110" s="55"/>
    </row>
    <row r="111" spans="2:27">
      <c r="Z111" s="55"/>
      <c r="AA111" s="55"/>
    </row>
    <row r="112" spans="2:27">
      <c r="Z112" s="55"/>
      <c r="AA112" s="55"/>
    </row>
    <row r="113" spans="26:27">
      <c r="Z113" s="55"/>
      <c r="AA113" s="55"/>
    </row>
    <row r="114" spans="26:27">
      <c r="Z114" s="55"/>
      <c r="AA114" s="55"/>
    </row>
    <row r="115" spans="26:27">
      <c r="Z115" s="55"/>
      <c r="AA115" s="55"/>
    </row>
    <row r="116" spans="26:27">
      <c r="Z116" s="55"/>
      <c r="AA116" s="55"/>
    </row>
    <row r="117" spans="26:27">
      <c r="Z117" s="55"/>
      <c r="AA117" s="55"/>
    </row>
    <row r="118" spans="26:27">
      <c r="Z118" s="55"/>
      <c r="AA118" s="55"/>
    </row>
    <row r="119" spans="26:27">
      <c r="Z119" s="55"/>
      <c r="AA119" s="55"/>
    </row>
    <row r="120" spans="26:27">
      <c r="Z120" s="55"/>
      <c r="AA120" s="55"/>
    </row>
    <row r="121" spans="26:27">
      <c r="Z121" s="55"/>
      <c r="AA121" s="55"/>
    </row>
    <row r="122" spans="26:27">
      <c r="Z122" s="55"/>
      <c r="AA122" s="55"/>
    </row>
    <row r="123" spans="26:27">
      <c r="Z123" s="55"/>
      <c r="AA123" s="55"/>
    </row>
    <row r="124" spans="26:27">
      <c r="Z124" s="55"/>
      <c r="AA124" s="55"/>
    </row>
    <row r="125" spans="26:27">
      <c r="Z125" s="55"/>
      <c r="AA125" s="55"/>
    </row>
    <row r="126" spans="26:27">
      <c r="Z126" s="55"/>
      <c r="AA126" s="55"/>
    </row>
    <row r="127" spans="26:27">
      <c r="Z127" s="55"/>
      <c r="AA127" s="55"/>
    </row>
    <row r="128" spans="26:27">
      <c r="Z128" s="55"/>
      <c r="AA128" s="55"/>
    </row>
    <row r="129" spans="26:27">
      <c r="Z129" s="55"/>
      <c r="AA129" s="55"/>
    </row>
    <row r="130" spans="26:27">
      <c r="Z130" s="55"/>
      <c r="AA130" s="55"/>
    </row>
    <row r="131" spans="26:27">
      <c r="Z131" s="55"/>
      <c r="AA131" s="55"/>
    </row>
    <row r="132" spans="26:27">
      <c r="Z132" s="55"/>
      <c r="AA132" s="55"/>
    </row>
    <row r="133" spans="26:27">
      <c r="Z133" s="55"/>
      <c r="AA133" s="55"/>
    </row>
    <row r="134" spans="26:27">
      <c r="Z134" s="55"/>
      <c r="AA134" s="55"/>
    </row>
    <row r="135" spans="26:27">
      <c r="Z135" s="55"/>
      <c r="AA135" s="55"/>
    </row>
    <row r="136" spans="26:27">
      <c r="Z136" s="55"/>
      <c r="AA136" s="55"/>
    </row>
    <row r="137" spans="26:27">
      <c r="Z137" s="55"/>
      <c r="AA137" s="55"/>
    </row>
    <row r="138" spans="26:27">
      <c r="Z138" s="55"/>
      <c r="AA138" s="55"/>
    </row>
  </sheetData>
  <sheetProtection algorithmName="SHA-512" hashValue="2FAl3vVwXIIH0sY9aQPRFmMEfXjdYfsRtAA+MTb2Mh1DKdeeiipnFnTaqZmpEmP+3mbhSnqiDKMBMQxHIK2P6w==" saltValue="McviZlKIPWgrHz88KIvg5g==" spinCount="100000" sheet="1" objects="1" scenarios="1"/>
  <autoFilter ref="A2:AI90" xr:uid="{6EA68197-437C-4005-9566-1CB7A52F096F}">
    <filterColumn colId="1" showButton="0"/>
  </autoFilter>
  <mergeCells count="82">
    <mergeCell ref="R1:S1"/>
    <mergeCell ref="T1:U1"/>
    <mergeCell ref="V1:W1"/>
    <mergeCell ref="B1:D1"/>
    <mergeCell ref="E1:E2"/>
    <mergeCell ref="F1:F2"/>
    <mergeCell ref="G1:G2"/>
    <mergeCell ref="H1:I1"/>
    <mergeCell ref="J1:K1"/>
    <mergeCell ref="B27:B36"/>
    <mergeCell ref="C27:C36"/>
    <mergeCell ref="AH1:AH2"/>
    <mergeCell ref="B2:C2"/>
    <mergeCell ref="B3:B26"/>
    <mergeCell ref="C3:C26"/>
    <mergeCell ref="AG3:AG85"/>
    <mergeCell ref="X1:Y1"/>
    <mergeCell ref="Z1:AA1"/>
    <mergeCell ref="AB1:AC1"/>
    <mergeCell ref="AD1:AE1"/>
    <mergeCell ref="AF1:AF2"/>
    <mergeCell ref="AG1:AG2"/>
    <mergeCell ref="L1:M1"/>
    <mergeCell ref="N1:O1"/>
    <mergeCell ref="P1:Q1"/>
    <mergeCell ref="B60:B80"/>
    <mergeCell ref="C71:C80"/>
    <mergeCell ref="B37:B58"/>
    <mergeCell ref="C37:C56"/>
    <mergeCell ref="C57:C59"/>
    <mergeCell ref="C60:C70"/>
    <mergeCell ref="AG86:AG89"/>
    <mergeCell ref="B87:G89"/>
    <mergeCell ref="H88:I88"/>
    <mergeCell ref="J88:K88"/>
    <mergeCell ref="L88:M88"/>
    <mergeCell ref="N88:O88"/>
    <mergeCell ref="P88:Q88"/>
    <mergeCell ref="R88:S88"/>
    <mergeCell ref="T88:U88"/>
    <mergeCell ref="AD88:AE88"/>
    <mergeCell ref="H89:I89"/>
    <mergeCell ref="J89:K89"/>
    <mergeCell ref="L89:M89"/>
    <mergeCell ref="N89:O89"/>
    <mergeCell ref="P89:Q89"/>
    <mergeCell ref="AD89:AE89"/>
    <mergeCell ref="R89:S89"/>
    <mergeCell ref="T89:U89"/>
    <mergeCell ref="V89:W89"/>
    <mergeCell ref="X89:Y89"/>
    <mergeCell ref="B81:B83"/>
    <mergeCell ref="C81:C83"/>
    <mergeCell ref="B84:B85"/>
    <mergeCell ref="C84:C85"/>
    <mergeCell ref="B86:AE86"/>
    <mergeCell ref="V88:W88"/>
    <mergeCell ref="X88:Y88"/>
    <mergeCell ref="Z88:AA88"/>
    <mergeCell ref="AB88:AC88"/>
    <mergeCell ref="Z89:AA89"/>
    <mergeCell ref="AB89:AC89"/>
    <mergeCell ref="AD90:AE90"/>
    <mergeCell ref="C96:P96"/>
    <mergeCell ref="R90:S90"/>
    <mergeCell ref="T90:U90"/>
    <mergeCell ref="V90:W90"/>
    <mergeCell ref="X90:Y90"/>
    <mergeCell ref="Z90:AA90"/>
    <mergeCell ref="AB90:AC90"/>
    <mergeCell ref="C97:P97"/>
    <mergeCell ref="C98:P98"/>
    <mergeCell ref="B99:P99"/>
    <mergeCell ref="H90:I90"/>
    <mergeCell ref="J90:K90"/>
    <mergeCell ref="L90:M90"/>
    <mergeCell ref="N90:O90"/>
    <mergeCell ref="P90:Q90"/>
    <mergeCell ref="B92:P92"/>
    <mergeCell ref="C93:P93"/>
    <mergeCell ref="C94:P94"/>
    <mergeCell ref="C95:P95"/>
  </mergeCells>
  <phoneticPr fontId="17" type="noConversion"/>
  <conditionalFormatting sqref="AD82:AD85 V82:V85 X81:X82 AB84:AB85 X85 R85 N85 P26 T26 AB26 H26 N26 V26 J26 H38:H44 J38:J44 L38:L44 P38:P44 T38:T44 X38:X44 AB38:AB44 N38:N44 R38:R44 V38:V44 AD38:AD44 Z38:Z44 P47 T47 R47 Z47 J63:J65 L63:L65 N63:N65 H52:H56 J52:J56 L52:L56 N52:N56 P52:P56 R52:R56 T52:T56 V52:V56 X52:X56 AB52:AB56 Z52:Z56 AD52:AD56 J58:J59 L58:L59 N58:N59 P58:P59 T58:T59 L26 R26 X26 AD26 X58:X59 L49:L50 J49:J50 N49:N50 R49:R50 V49:V50 AD49:AD50 AB63:AB65 V63:V65 X63:X65 Z63:Z65 AD63:AD65 J47 V4 H4 L4 N4 P4 R4 T4 X4 Z4 AB4 AD4 J4 T49:T50 X49 Z49:Z50 AB49 Z58:Z59 J21:J22 AD21:AD22 AB21:AB22 Z21:Z22 X21:X22 T21:T22 R21:R22 P21:P22 N21:N22 L21:L22 H21:H22 V21:V22 J6:J9 AD6:AD9 AB6:AB9 Z6:Z9 X6:X9 T6:T9 R6:R9 P6:P9 N6:N9 L6:L9 H6:H9 V6:V9 V11:V13 H11:H13 T11:T13 X11:X13 Z11:Z13 AB11:AB13 AD11:AD13 J11:J13 J15:J16 AD15:AD16 AB15:AB16 Z15:Z16 X15:X16 T15:T16 R15:R16 P15:P16 N15:N16 L15:L16 H15:H16 V15:V16 V18 H18 L18 N18 P18 R18 T18 X18 Z18 AB18 AD18 J18 P12:P13 L11:L13 R11 R13 N11:N13 R58 V58:V59 P63:P65 R63:R65 L35:L36 N35:N36 P35:P36 R35:R36 T35:T36 V35:V36 X35:X36 AB35:AB36 AD35:AD36 Z35:Z36 J35:J36 H35:H36 L46:L47 N46:N47 H67:J67 J72:J80 N72:N80 L72:L79 T72:T79 V72:V80 X72:X79 AB72:AB79 Z72:Z83 P72:P79 R72:R81 H28:H33 L28:L33 N28:N33 P28:P33 R28:R33 T28:T33 V28:V33 X28:X33 AB28:AB33 AD28:AD33 Z28:Z33 J28:J33">
    <cfRule type="notContainsBlanks" dxfId="150" priority="117">
      <formula>LEN(TRIM(H4))&gt;0</formula>
    </cfRule>
  </conditionalFormatting>
  <conditionalFormatting sqref="L80 P80 T80 X80 L82:L84 X83:X84 Z85:AA85 AE82:AE85 M82:Q85 U82:U85 W82:W85 AC82:AC85 I26 K26 M26 O26 Q26 S26 U26 W26 AC26 AE26 I38:I44 AE38:AE44 K38:K44 M38:M44 O38:O44 Q38:Q44 S38:S44 U38:U44 W38:W44 Y38:Y44 AA38:AA44 AC38:AC44 Q47 S47 U47 W47 Y47 H63:I65 K63:K65 M63:M65 O63:O65 Q63:Q65 AE63:AE65 I52:I56 H58:I59 U58:U59 Y58:Y59 W58:W59 K52:K56 M52:M56 O52:O56 Q52:Q56 S52:S56 U52:U56 W52:W56 Y52:Y56 AA52:AA56 AC52:AC56 AE52:AE56 K58:K59 M58:M59 O58:O59 Q58:Q59 S58:S59 H49:I50 M49:M50 K49:K50 AE49:AE50 S49:S50 U49:U50 W49:W50 AA49 AC49 W63:W65 Y63:Y65 AA63:AA65 AC63:AC65 AE4 AC4 AA4 Y4 W4 U4 Q4 O4 M4 K4 I4 S4 S21:S22 I21:I22 K21:K22 M21:M22 O21:O22 Q21:Q22 U21:U22 W21:W22 Y21:Y22 AA21:AA22 AC21:AC22 Y49:Y50 H82:K85 H47:O47 O49:Q50 H81:Q81 R82:T84 S85:T85 S63:U63 S81:W81 Y26:AA26 AA82:AB83 AA50:AC50 AA80:AE81 AA47:AE47 AA58:AE58 S6:S9 I6:I9 K6:K9 M6:M9 O6:O9 Q6:Q9 U6:U9 W6:W9 Y6:Y9 AA6:AA9 AC6:AC9 AE6:AE9 AE11:AE13 AC11:AC13 AA11:AA13 Y11:Y13 W11:W13 U11:U13 Q11:Q13 O11:O13 M11:M13 K11:K13 I11:I13 S11:S13 S15:S16 I15:I16 K15:K16 M15:M16 O15:O16 Q15:Q16 U15:U16 W15:W16 Y15:Y16 AA15:AA16 AC15:AC16 AE15:AE16 AE18:AE19 AC18 AA18 Y18 W18 U18 Q18 O18 M18 K18 I18 S18 AE21:AE22 K35:K36 M35:M36 O35:O36 Q35:Q36 S35:S36 U35:U36 W35:W36 Y35:Y36 AA35:AA36 AC35:AC36 AE35:AE36 I35:I36 AA59 AC59:AE59 S64:S65 U64:U65 I72 H73:I80 K72:K80 M72:M80 O72:O80 Q72:Q80 S72:S80 U72:U80 W72:W80 AA72:AA79 Y72:Y85 AC72:AE79 AA84 U28:U33 I28:I33 K28:K33 M28:M33 O28:O33 Q28:Q33 S28:S33 W28:W33 Y28:Y33 AA28:AA33 AC28:AC33 AE28:AE33">
    <cfRule type="notContainsBlanks" dxfId="149" priority="116">
      <formula>LEN(TRIM(H4))&gt;0</formula>
    </cfRule>
  </conditionalFormatting>
  <conditionalFormatting sqref="H89:AE89">
    <cfRule type="cellIs" dxfId="148" priority="113" operator="greaterThan">
      <formula>0.9</formula>
    </cfRule>
    <cfRule type="cellIs" dxfId="147" priority="114" operator="between">
      <formula>0.6</formula>
      <formula>0.9</formula>
    </cfRule>
    <cfRule type="cellIs" dxfId="146" priority="115" operator="lessThan">
      <formula>0.6</formula>
    </cfRule>
  </conditionalFormatting>
  <conditionalFormatting sqref="AF87:AF89">
    <cfRule type="cellIs" dxfId="145" priority="110" operator="greaterThan">
      <formula>0.9</formula>
    </cfRule>
    <cfRule type="cellIs" dxfId="144" priority="111" operator="between">
      <formula>0.6</formula>
      <formula>0.9</formula>
    </cfRule>
    <cfRule type="cellIs" dxfId="143" priority="112" operator="lessThan">
      <formula>0.6</formula>
    </cfRule>
  </conditionalFormatting>
  <conditionalFormatting sqref="AG3">
    <cfRule type="cellIs" dxfId="142" priority="107" operator="greaterThan">
      <formula>90</formula>
    </cfRule>
    <cfRule type="cellIs" dxfId="141" priority="108" operator="between">
      <formula>0.6</formula>
      <formula>0.9</formula>
    </cfRule>
    <cfRule type="cellIs" dxfId="140" priority="109" operator="lessThan">
      <formula>0.6</formula>
    </cfRule>
  </conditionalFormatting>
  <conditionalFormatting sqref="E26">
    <cfRule type="colorScale" priority="118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28">
    <cfRule type="colorScale" priority="10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52:E56">
    <cfRule type="colorScale" priority="11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83:E85">
    <cfRule type="colorScale" priority="10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2">
    <cfRule type="colorScale" priority="10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49:E50">
    <cfRule type="colorScale" priority="10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80:E82">
    <cfRule type="colorScale" priority="120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15:E16 E13 E18:E19 E21:E22">
    <cfRule type="colorScale" priority="12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46:E47">
    <cfRule type="colorScale" priority="12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58:E59">
    <cfRule type="colorScale" priority="12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11:E12 E4 E6:E9">
    <cfRule type="colorScale" priority="12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V24 N24 H24 AB24 T24 P24">
    <cfRule type="notContainsBlanks" dxfId="139" priority="100">
      <formula>LEN(TRIM(H24))&gt;0</formula>
    </cfRule>
  </conditionalFormatting>
  <conditionalFormatting sqref="I24">
    <cfRule type="notContainsBlanks" dxfId="138" priority="99">
      <formula>LEN(TRIM(I24))&gt;0</formula>
    </cfRule>
  </conditionalFormatting>
  <conditionalFormatting sqref="Z24">
    <cfRule type="notContainsBlanks" dxfId="137" priority="98">
      <formula>LEN(TRIM(Z24))&gt;0</formula>
    </cfRule>
  </conditionalFormatting>
  <conditionalFormatting sqref="AD24">
    <cfRule type="notContainsBlanks" dxfId="136" priority="97">
      <formula>LEN(TRIM(AD24))&gt;0</formula>
    </cfRule>
  </conditionalFormatting>
  <conditionalFormatting sqref="X24">
    <cfRule type="notContainsBlanks" dxfId="135" priority="96">
      <formula>LEN(TRIM(X24))&gt;0</formula>
    </cfRule>
  </conditionalFormatting>
  <conditionalFormatting sqref="R24">
    <cfRule type="notContainsBlanks" dxfId="134" priority="95">
      <formula>LEN(TRIM(R24))&gt;0</formula>
    </cfRule>
  </conditionalFormatting>
  <conditionalFormatting sqref="L24">
    <cfRule type="notContainsBlanks" dxfId="133" priority="94">
      <formula>LEN(TRIM(L24))&gt;0</formula>
    </cfRule>
  </conditionalFormatting>
  <conditionalFormatting sqref="K24">
    <cfRule type="notContainsBlanks" dxfId="132" priority="93">
      <formula>LEN(TRIM(K24))&gt;0</formula>
    </cfRule>
  </conditionalFormatting>
  <conditionalFormatting sqref="M24">
    <cfRule type="notContainsBlanks" dxfId="131" priority="92">
      <formula>LEN(TRIM(M24))&gt;0</formula>
    </cfRule>
  </conditionalFormatting>
  <conditionalFormatting sqref="O24">
    <cfRule type="notContainsBlanks" dxfId="130" priority="91">
      <formula>LEN(TRIM(O24))&gt;0</formula>
    </cfRule>
  </conditionalFormatting>
  <conditionalFormatting sqref="Q24">
    <cfRule type="notContainsBlanks" dxfId="129" priority="90">
      <formula>LEN(TRIM(Q24))&gt;0</formula>
    </cfRule>
  </conditionalFormatting>
  <conditionalFormatting sqref="S24">
    <cfRule type="notContainsBlanks" dxfId="128" priority="89">
      <formula>LEN(TRIM(S24))&gt;0</formula>
    </cfRule>
  </conditionalFormatting>
  <conditionalFormatting sqref="U24">
    <cfRule type="notContainsBlanks" dxfId="127" priority="88">
      <formula>LEN(TRIM(U24))&gt;0</formula>
    </cfRule>
  </conditionalFormatting>
  <conditionalFormatting sqref="W24">
    <cfRule type="notContainsBlanks" dxfId="126" priority="87">
      <formula>LEN(TRIM(W24))&gt;0</formula>
    </cfRule>
  </conditionalFormatting>
  <conditionalFormatting sqref="Y24">
    <cfRule type="notContainsBlanks" dxfId="125" priority="86">
      <formula>LEN(TRIM(Y24))&gt;0</formula>
    </cfRule>
  </conditionalFormatting>
  <conditionalFormatting sqref="AA24">
    <cfRule type="notContainsBlanks" dxfId="124" priority="85">
      <formula>LEN(TRIM(AA24))&gt;0</formula>
    </cfRule>
  </conditionalFormatting>
  <conditionalFormatting sqref="AC24">
    <cfRule type="notContainsBlanks" dxfId="123" priority="84">
      <formula>LEN(TRIM(AC24))&gt;0</formula>
    </cfRule>
  </conditionalFormatting>
  <conditionalFormatting sqref="AE24">
    <cfRule type="notContainsBlanks" dxfId="122" priority="83">
      <formula>LEN(TRIM(AE24))&gt;0</formula>
    </cfRule>
  </conditionalFormatting>
  <conditionalFormatting sqref="J24">
    <cfRule type="notContainsBlanks" dxfId="121" priority="82">
      <formula>LEN(TRIM(J24))&gt;0</formula>
    </cfRule>
  </conditionalFormatting>
  <conditionalFormatting sqref="P67 N67 L67">
    <cfRule type="notContainsBlanks" dxfId="120" priority="80">
      <formula>LEN(TRIM(L67))&gt;0</formula>
    </cfRule>
  </conditionalFormatting>
  <conditionalFormatting sqref="S67 AA67 AE67">
    <cfRule type="notContainsBlanks" dxfId="119" priority="79">
      <formula>LEN(TRIM(S67))&gt;0</formula>
    </cfRule>
  </conditionalFormatting>
  <conditionalFormatting sqref="Q67">
    <cfRule type="notContainsBlanks" dxfId="118" priority="78">
      <formula>LEN(TRIM(Q67))&gt;0</formula>
    </cfRule>
  </conditionalFormatting>
  <conditionalFormatting sqref="U67">
    <cfRule type="notContainsBlanks" dxfId="117" priority="77">
      <formula>LEN(TRIM(U67))&gt;0</formula>
    </cfRule>
  </conditionalFormatting>
  <conditionalFormatting sqref="W67">
    <cfRule type="notContainsBlanks" dxfId="116" priority="76">
      <formula>LEN(TRIM(W67))&gt;0</formula>
    </cfRule>
  </conditionalFormatting>
  <conditionalFormatting sqref="Y67">
    <cfRule type="notContainsBlanks" dxfId="115" priority="75">
      <formula>LEN(TRIM(Y67))&gt;0</formula>
    </cfRule>
  </conditionalFormatting>
  <conditionalFormatting sqref="AC67">
    <cfRule type="notContainsBlanks" dxfId="114" priority="74">
      <formula>LEN(TRIM(AC67))&gt;0</formula>
    </cfRule>
  </conditionalFormatting>
  <conditionalFormatting sqref="R67">
    <cfRule type="notContainsBlanks" dxfId="113" priority="73">
      <formula>LEN(TRIM(R67))&gt;0</formula>
    </cfRule>
  </conditionalFormatting>
  <conditionalFormatting sqref="T67">
    <cfRule type="notContainsBlanks" dxfId="112" priority="72">
      <formula>LEN(TRIM(T67))&gt;0</formula>
    </cfRule>
  </conditionalFormatting>
  <conditionalFormatting sqref="K67">
    <cfRule type="notContainsBlanks" dxfId="111" priority="71">
      <formula>LEN(TRIM(K67))&gt;0</formula>
    </cfRule>
  </conditionalFormatting>
  <conditionalFormatting sqref="M67">
    <cfRule type="notContainsBlanks" dxfId="110" priority="70">
      <formula>LEN(TRIM(M67))&gt;0</formula>
    </cfRule>
  </conditionalFormatting>
  <conditionalFormatting sqref="O67">
    <cfRule type="notContainsBlanks" dxfId="109" priority="69">
      <formula>LEN(TRIM(O67))&gt;0</formula>
    </cfRule>
  </conditionalFormatting>
  <conditionalFormatting sqref="E67">
    <cfRule type="colorScale" priority="8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V67">
    <cfRule type="notContainsBlanks" dxfId="108" priority="45">
      <formula>LEN(TRIM(V67))&gt;0</formula>
    </cfRule>
  </conditionalFormatting>
  <conditionalFormatting sqref="Z67">
    <cfRule type="notContainsBlanks" dxfId="107" priority="44">
      <formula>LEN(TRIM(Z67))&gt;0</formula>
    </cfRule>
  </conditionalFormatting>
  <conditionalFormatting sqref="AD67">
    <cfRule type="notContainsBlanks" dxfId="106" priority="43">
      <formula>LEN(TRIM(AD67))&gt;0</formula>
    </cfRule>
  </conditionalFormatting>
  <conditionalFormatting sqref="X67">
    <cfRule type="notContainsBlanks" dxfId="105" priority="42">
      <formula>LEN(TRIM(X67))&gt;0</formula>
    </cfRule>
  </conditionalFormatting>
  <conditionalFormatting sqref="AB67">
    <cfRule type="notContainsBlanks" dxfId="104" priority="41">
      <formula>LEN(TRIM(AB67))&gt;0</formula>
    </cfRule>
  </conditionalFormatting>
  <conditionalFormatting sqref="V19 H19 L19 N19 P19 R19 T19 X19 Z19 AB19 AD19 J19">
    <cfRule type="notContainsBlanks" dxfId="103" priority="39">
      <formula>LEN(TRIM(H19))&gt;0</formula>
    </cfRule>
  </conditionalFormatting>
  <conditionalFormatting sqref="AC19 AA19 Y19 W19 U19 Q19 O19 M19 K19 I19 S19">
    <cfRule type="notContainsBlanks" dxfId="102" priority="38">
      <formula>LEN(TRIM(I19))&gt;0</formula>
    </cfRule>
  </conditionalFormatting>
  <conditionalFormatting sqref="E36">
    <cfRule type="colorScale" priority="3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63:E65">
    <cfRule type="colorScale" priority="128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X50">
    <cfRule type="notContainsBlanks" dxfId="101" priority="31">
      <formula>LEN(TRIM(X50))&gt;0</formula>
    </cfRule>
  </conditionalFormatting>
  <conditionalFormatting sqref="T61">
    <cfRule type="notContainsBlanks" dxfId="100" priority="30">
      <formula>LEN(TRIM(T61))&gt;0</formula>
    </cfRule>
  </conditionalFormatting>
  <conditionalFormatting sqref="P61">
    <cfRule type="notContainsBlanks" dxfId="99" priority="29">
      <formula>LEN(TRIM(P61))&gt;0</formula>
    </cfRule>
  </conditionalFormatting>
  <conditionalFormatting sqref="V61">
    <cfRule type="notContainsBlanks" dxfId="98" priority="28">
      <formula>LEN(TRIM(V61))&gt;0</formula>
    </cfRule>
  </conditionalFormatting>
  <conditionalFormatting sqref="E61">
    <cfRule type="colorScale" priority="27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X47">
    <cfRule type="notContainsBlanks" dxfId="97" priority="24">
      <formula>LEN(TRIM(X47))&gt;0</formula>
    </cfRule>
  </conditionalFormatting>
  <conditionalFormatting sqref="Q61">
    <cfRule type="notContainsBlanks" dxfId="96" priority="23">
      <formula>LEN(TRIM(Q61))&gt;0</formula>
    </cfRule>
  </conditionalFormatting>
  <conditionalFormatting sqref="X46">
    <cfRule type="notContainsBlanks" dxfId="95" priority="22">
      <formula>LEN(TRIM(X46))&gt;0</formula>
    </cfRule>
  </conditionalFormatting>
  <conditionalFormatting sqref="Z46">
    <cfRule type="notContainsBlanks" dxfId="94" priority="21">
      <formula>LEN(TRIM(Z46))&gt;0</formula>
    </cfRule>
  </conditionalFormatting>
  <conditionalFormatting sqref="AB46">
    <cfRule type="notContainsBlanks" dxfId="93" priority="20">
      <formula>LEN(TRIM(AB46))&gt;0</formula>
    </cfRule>
  </conditionalFormatting>
  <conditionalFormatting sqref="AD46">
    <cfRule type="notContainsBlanks" dxfId="92" priority="19">
      <formula>LEN(TRIM(AD46))&gt;0</formula>
    </cfRule>
  </conditionalFormatting>
  <conditionalFormatting sqref="E24">
    <cfRule type="colorScale" priority="18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29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5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3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Y46">
    <cfRule type="notContainsBlanks" dxfId="91" priority="14">
      <formula>LEN(TRIM(Y46))&gt;0</formula>
    </cfRule>
  </conditionalFormatting>
  <conditionalFormatting sqref="W61">
    <cfRule type="notContainsBlanks" dxfId="90" priority="13">
      <formula>LEN(TRIM(W61))&gt;0</formula>
    </cfRule>
  </conditionalFormatting>
  <conditionalFormatting sqref="J46">
    <cfRule type="notContainsBlanks" dxfId="89" priority="11">
      <formula>LEN(TRIM(J46))&gt;0</formula>
    </cfRule>
  </conditionalFormatting>
  <conditionalFormatting sqref="AB59">
    <cfRule type="notContainsBlanks" dxfId="88" priority="10">
      <formula>LEN(TRIM(AB59))&gt;0</formula>
    </cfRule>
  </conditionalFormatting>
  <conditionalFormatting sqref="L61">
    <cfRule type="notContainsBlanks" dxfId="87" priority="9">
      <formula>LEN(TRIM(L61))&gt;0</formula>
    </cfRule>
  </conditionalFormatting>
  <conditionalFormatting sqref="T64:T65">
    <cfRule type="notContainsBlanks" dxfId="86" priority="8">
      <formula>LEN(TRIM(T64))&gt;0</formula>
    </cfRule>
  </conditionalFormatting>
  <conditionalFormatting sqref="H72">
    <cfRule type="notContainsBlanks" dxfId="85" priority="7">
      <formula>LEN(TRIM(H72))&gt;0</formula>
    </cfRule>
  </conditionalFormatting>
  <conditionalFormatting sqref="H69:H70 J69:J70 L69:L70 N69:N70 P69:P70 R69:R70 T69:T70 V69:V70 X69:X70 AB69:AB70 Z69:Z70 AD69:AD70">
    <cfRule type="notContainsBlanks" dxfId="84" priority="4">
      <formula>LEN(TRIM(H69))&gt;0</formula>
    </cfRule>
  </conditionalFormatting>
  <conditionalFormatting sqref="I69:I70 K69:K70 M69:M70 O69:O70 Q69:Q70 S69:S70 U69:U70 W69:W70 Y69:Y70 AA69:AA70 AC69:AC70 AE69:AE70">
    <cfRule type="notContainsBlanks" dxfId="83" priority="3">
      <formula>LEN(TRIM(I69))&gt;0</formula>
    </cfRule>
  </conditionalFormatting>
  <conditionalFormatting sqref="Z84">
    <cfRule type="notContainsBlanks" dxfId="82" priority="2">
      <formula>LEN(TRIM(Z84))&gt;0</formula>
    </cfRule>
  </conditionalFormatting>
  <conditionalFormatting sqref="E30:E31">
    <cfRule type="colorScale" priority="356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8:E44">
    <cfRule type="colorScale" priority="3567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69:E70">
    <cfRule type="colorScale" priority="3568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72:E79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hyperlinks>
    <hyperlink ref="AH46" r:id="rId1" xr:uid="{26BEDB9A-29B3-4441-ACC0-706BE2E22446}"/>
    <hyperlink ref="AH47" r:id="rId2" xr:uid="{EF6EEA34-0AF8-4343-A1BA-AB3B0528E94F}"/>
  </hyperlinks>
  <printOptions horizontalCentered="1"/>
  <pageMargins left="0.23622047244094491" right="0.23622047244094491" top="0.74803149606299213" bottom="0.74803149606299213" header="0.31496062992125984" footer="0.31496062992125984"/>
  <pageSetup paperSize="14" scale="39" orientation="landscape" horizontalDpi="1200" verticalDpi="1200" r:id="rId3"/>
  <headerFooter>
    <oddFooter>&amp;CSi usted copia o imprime este documento, la URT lo considerará como No Controlado y no se hace responsable por su consulta o uso. Si desea consultar la versión vigente y controlada, consulte siempre la Intranet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E737-37CE-4EDA-9EEF-FE5F3BF9FF0B}">
  <sheetPr>
    <tabColor theme="8" tint="-0.249977111117893"/>
  </sheetPr>
  <dimension ref="A1:AI137"/>
  <sheetViews>
    <sheetView showGridLines="0" zoomScale="70" zoomScaleNormal="70" zoomScaleSheetLayoutView="70" workbookViewId="0">
      <pane xSplit="5" ySplit="3" topLeftCell="H84" activePane="bottomRight" state="frozen"/>
      <selection pane="topRight" activeCell="F1" sqref="F1"/>
      <selection pane="bottomLeft" activeCell="A4" sqref="A4"/>
      <selection pane="bottomRight" activeCell="R89" sqref="R89:S89"/>
    </sheetView>
  </sheetViews>
  <sheetFormatPr baseColWidth="10" defaultColWidth="11.42578125" defaultRowHeight="15"/>
  <cols>
    <col min="1" max="1" width="3.28515625" customWidth="1"/>
    <col min="2" max="2" width="16.7109375" customWidth="1"/>
    <col min="3" max="3" width="21.42578125" customWidth="1"/>
    <col min="4" max="4" width="77.85546875" customWidth="1"/>
    <col min="5" max="5" width="15" customWidth="1"/>
    <col min="6" max="6" width="12.42578125" customWidth="1"/>
    <col min="7" max="7" width="13.42578125" customWidth="1"/>
    <col min="8" max="25" width="5.28515625" customWidth="1"/>
    <col min="26" max="27" width="5.28515625" style="3" customWidth="1"/>
    <col min="28" max="31" width="5.28515625" customWidth="1"/>
    <col min="32" max="32" width="20.42578125" customWidth="1"/>
    <col min="33" max="33" width="14.42578125" customWidth="1"/>
    <col min="34" max="34" width="32.42578125" style="13" hidden="1" customWidth="1"/>
  </cols>
  <sheetData>
    <row r="1" spans="1:34" s="28" customFormat="1" ht="51.75" customHeight="1">
      <c r="A1" s="30"/>
      <c r="B1" s="75" t="s">
        <v>0</v>
      </c>
      <c r="C1" s="130"/>
      <c r="D1" s="130"/>
      <c r="E1" s="131" t="s">
        <v>1</v>
      </c>
      <c r="F1" s="75" t="s">
        <v>2</v>
      </c>
      <c r="G1" s="75" t="s">
        <v>3</v>
      </c>
      <c r="H1" s="75" t="s">
        <v>4</v>
      </c>
      <c r="I1" s="75"/>
      <c r="J1" s="75" t="s">
        <v>5</v>
      </c>
      <c r="K1" s="75"/>
      <c r="L1" s="75" t="s">
        <v>6</v>
      </c>
      <c r="M1" s="75"/>
      <c r="N1" s="75" t="s">
        <v>7</v>
      </c>
      <c r="O1" s="75"/>
      <c r="P1" s="75" t="s">
        <v>8</v>
      </c>
      <c r="Q1" s="75"/>
      <c r="R1" s="75" t="s">
        <v>9</v>
      </c>
      <c r="S1" s="75"/>
      <c r="T1" s="75" t="s">
        <v>10</v>
      </c>
      <c r="U1" s="75"/>
      <c r="V1" s="75" t="s">
        <v>11</v>
      </c>
      <c r="W1" s="75"/>
      <c r="X1" s="75" t="s">
        <v>12</v>
      </c>
      <c r="Y1" s="75"/>
      <c r="Z1" s="75" t="s">
        <v>13</v>
      </c>
      <c r="AA1" s="75"/>
      <c r="AB1" s="75" t="s">
        <v>14</v>
      </c>
      <c r="AC1" s="75"/>
      <c r="AD1" s="75" t="s">
        <v>15</v>
      </c>
      <c r="AE1" s="75"/>
      <c r="AF1" s="75" t="s">
        <v>16</v>
      </c>
      <c r="AG1" s="108" t="s">
        <v>17</v>
      </c>
      <c r="AH1" s="75" t="s">
        <v>18</v>
      </c>
    </row>
    <row r="2" spans="1:34" s="28" customFormat="1" ht="27.75" customHeight="1">
      <c r="A2" s="30"/>
      <c r="B2" s="130" t="s">
        <v>19</v>
      </c>
      <c r="C2" s="130"/>
      <c r="D2" s="63" t="s">
        <v>20</v>
      </c>
      <c r="E2" s="132"/>
      <c r="F2" s="75"/>
      <c r="G2" s="75"/>
      <c r="H2" s="29" t="s">
        <v>21</v>
      </c>
      <c r="I2" s="29" t="s">
        <v>22</v>
      </c>
      <c r="J2" s="29" t="s">
        <v>21</v>
      </c>
      <c r="K2" s="29" t="s">
        <v>22</v>
      </c>
      <c r="L2" s="29" t="s">
        <v>21</v>
      </c>
      <c r="M2" s="29" t="s">
        <v>22</v>
      </c>
      <c r="N2" s="29" t="s">
        <v>21</v>
      </c>
      <c r="O2" s="29" t="s">
        <v>22</v>
      </c>
      <c r="P2" s="29" t="s">
        <v>21</v>
      </c>
      <c r="Q2" s="29" t="s">
        <v>22</v>
      </c>
      <c r="R2" s="29" t="s">
        <v>21</v>
      </c>
      <c r="S2" s="29" t="s">
        <v>22</v>
      </c>
      <c r="T2" s="29" t="s">
        <v>21</v>
      </c>
      <c r="U2" s="29" t="s">
        <v>22</v>
      </c>
      <c r="V2" s="29" t="s">
        <v>21</v>
      </c>
      <c r="W2" s="29" t="s">
        <v>22</v>
      </c>
      <c r="X2" s="29" t="s">
        <v>21</v>
      </c>
      <c r="Y2" s="29" t="s">
        <v>22</v>
      </c>
      <c r="Z2" s="29" t="s">
        <v>21</v>
      </c>
      <c r="AA2" s="29" t="s">
        <v>22</v>
      </c>
      <c r="AB2" s="29" t="s">
        <v>21</v>
      </c>
      <c r="AC2" s="29" t="s">
        <v>22</v>
      </c>
      <c r="AD2" s="29" t="s">
        <v>21</v>
      </c>
      <c r="AE2" s="29" t="s">
        <v>22</v>
      </c>
      <c r="AF2" s="75"/>
      <c r="AG2" s="109"/>
      <c r="AH2" s="75"/>
    </row>
    <row r="3" spans="1:34" ht="27.75" hidden="1" customHeight="1">
      <c r="A3" s="31"/>
      <c r="B3" s="101" t="s">
        <v>23</v>
      </c>
      <c r="C3" s="101" t="s">
        <v>24</v>
      </c>
      <c r="D3" s="54" t="s">
        <v>25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81">
        <f>AF88</f>
        <v>0.40370370370370373</v>
      </c>
      <c r="AH3" s="35"/>
    </row>
    <row r="4" spans="1:34" ht="42.75" customHeight="1">
      <c r="A4" s="31"/>
      <c r="B4" s="101"/>
      <c r="C4" s="101"/>
      <c r="D4" s="1" t="s">
        <v>26</v>
      </c>
      <c r="E4" s="6">
        <f>G4/F4</f>
        <v>1</v>
      </c>
      <c r="F4" s="5">
        <f>H4+J4</f>
        <v>2</v>
      </c>
      <c r="G4" s="5">
        <f>I4+K4</f>
        <v>2</v>
      </c>
      <c r="H4" s="57">
        <v>1</v>
      </c>
      <c r="I4" s="57">
        <v>1</v>
      </c>
      <c r="J4" s="57">
        <v>1</v>
      </c>
      <c r="K4" s="57">
        <v>1</v>
      </c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2"/>
      <c r="AH4" s="18" t="s">
        <v>27</v>
      </c>
    </row>
    <row r="5" spans="1:34" ht="42.75" hidden="1" customHeight="1">
      <c r="A5" s="31"/>
      <c r="B5" s="101"/>
      <c r="C5" s="101"/>
      <c r="D5" s="50" t="s">
        <v>28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82"/>
      <c r="AH5" s="18"/>
    </row>
    <row r="6" spans="1:34" ht="42.75" hidden="1" customHeight="1">
      <c r="A6" s="31"/>
      <c r="B6" s="101"/>
      <c r="C6" s="101"/>
      <c r="D6" s="9" t="s">
        <v>29</v>
      </c>
      <c r="E6" s="6">
        <f t="shared" ref="E6:E21" si="0">G6/F6</f>
        <v>1</v>
      </c>
      <c r="F6" s="5">
        <f>H6</f>
        <v>1</v>
      </c>
      <c r="G6" s="5">
        <f>I6</f>
        <v>1</v>
      </c>
      <c r="H6" s="57">
        <v>1</v>
      </c>
      <c r="I6" s="57">
        <v>1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82"/>
      <c r="AH6" s="18" t="s">
        <v>30</v>
      </c>
    </row>
    <row r="7" spans="1:34" ht="42.75" hidden="1" customHeight="1">
      <c r="A7" s="31"/>
      <c r="B7" s="101"/>
      <c r="C7" s="101"/>
      <c r="D7" s="9" t="s">
        <v>31</v>
      </c>
      <c r="E7" s="6">
        <f t="shared" si="0"/>
        <v>0.125</v>
      </c>
      <c r="F7" s="5">
        <f>N7+P7+R7+T7+V7+X7+Z7+AB7</f>
        <v>8</v>
      </c>
      <c r="G7" s="5">
        <f>O7+Q7+S7+U7+W7+Y7+AA7+AC7</f>
        <v>1</v>
      </c>
      <c r="H7" s="57"/>
      <c r="I7" s="57"/>
      <c r="J7" s="57"/>
      <c r="K7" s="57"/>
      <c r="L7" s="57"/>
      <c r="M7" s="57"/>
      <c r="N7" s="57">
        <v>1</v>
      </c>
      <c r="O7" s="57"/>
      <c r="P7" s="57">
        <v>1</v>
      </c>
      <c r="Q7" s="57">
        <v>1</v>
      </c>
      <c r="R7" s="57">
        <v>1</v>
      </c>
      <c r="S7" s="57"/>
      <c r="T7" s="57">
        <v>1</v>
      </c>
      <c r="U7" s="57"/>
      <c r="V7" s="57">
        <v>1</v>
      </c>
      <c r="W7" s="57"/>
      <c r="X7" s="57">
        <v>1</v>
      </c>
      <c r="Y7" s="57"/>
      <c r="Z7" s="57">
        <v>1</v>
      </c>
      <c r="AA7" s="57"/>
      <c r="AB7" s="57">
        <v>1</v>
      </c>
      <c r="AC7" s="57"/>
      <c r="AD7" s="57"/>
      <c r="AE7" s="57"/>
      <c r="AF7" s="57"/>
      <c r="AG7" s="82"/>
      <c r="AH7" s="18" t="s">
        <v>30</v>
      </c>
    </row>
    <row r="8" spans="1:34" ht="42.75" hidden="1" customHeight="1">
      <c r="A8" s="31"/>
      <c r="B8" s="101"/>
      <c r="C8" s="101"/>
      <c r="D8" s="2" t="s">
        <v>32</v>
      </c>
      <c r="E8" s="6">
        <f t="shared" si="0"/>
        <v>0.125</v>
      </c>
      <c r="F8" s="5">
        <f>N8+P8+R8+T8+V8+X8+Z8+AB8</f>
        <v>8</v>
      </c>
      <c r="G8" s="5">
        <f>O8+Q8+S8+U8+W8+Y8+AA8+AC8</f>
        <v>1</v>
      </c>
      <c r="H8" s="57"/>
      <c r="I8" s="57"/>
      <c r="J8" s="57"/>
      <c r="K8" s="57"/>
      <c r="L8" s="57"/>
      <c r="M8" s="57"/>
      <c r="N8" s="57">
        <v>1</v>
      </c>
      <c r="O8" s="57"/>
      <c r="P8" s="57">
        <v>1</v>
      </c>
      <c r="Q8" s="57">
        <v>1</v>
      </c>
      <c r="R8" s="57">
        <v>1</v>
      </c>
      <c r="S8" s="57"/>
      <c r="T8" s="57">
        <v>1</v>
      </c>
      <c r="U8" s="57"/>
      <c r="V8" s="57">
        <v>1</v>
      </c>
      <c r="W8" s="57"/>
      <c r="X8" s="57">
        <v>1</v>
      </c>
      <c r="Y8" s="57"/>
      <c r="Z8" s="57">
        <v>1</v>
      </c>
      <c r="AA8" s="57"/>
      <c r="AB8" s="57">
        <v>1</v>
      </c>
      <c r="AC8" s="57"/>
      <c r="AD8" s="57"/>
      <c r="AE8" s="57"/>
      <c r="AF8" s="57"/>
      <c r="AG8" s="82"/>
      <c r="AH8" s="18" t="s">
        <v>30</v>
      </c>
    </row>
    <row r="9" spans="1:34" ht="42.75" hidden="1" customHeight="1">
      <c r="A9" s="31"/>
      <c r="B9" s="101"/>
      <c r="C9" s="101"/>
      <c r="D9" s="50" t="s">
        <v>33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82"/>
      <c r="AH9" s="18"/>
    </row>
    <row r="10" spans="1:34" ht="42.75" hidden="1" customHeight="1">
      <c r="A10" s="31"/>
      <c r="B10" s="101"/>
      <c r="C10" s="101"/>
      <c r="D10" s="47" t="s">
        <v>34</v>
      </c>
      <c r="E10" s="6">
        <f t="shared" si="0"/>
        <v>0</v>
      </c>
      <c r="F10" s="5">
        <f>L10</f>
        <v>1</v>
      </c>
      <c r="G10" s="5">
        <f>Q10</f>
        <v>0</v>
      </c>
      <c r="H10" s="57"/>
      <c r="I10" s="57"/>
      <c r="J10" s="57"/>
      <c r="K10" s="57"/>
      <c r="L10" s="57">
        <v>1</v>
      </c>
      <c r="M10" s="57">
        <v>1</v>
      </c>
      <c r="N10" s="57"/>
      <c r="O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82"/>
      <c r="AH10" s="18" t="s">
        <v>27</v>
      </c>
    </row>
    <row r="11" spans="1:34" ht="42.75" hidden="1" customHeight="1">
      <c r="A11" s="31"/>
      <c r="B11" s="101"/>
      <c r="C11" s="101"/>
      <c r="D11" s="48" t="s">
        <v>35</v>
      </c>
      <c r="E11" s="6">
        <f>G11/F11</f>
        <v>0</v>
      </c>
      <c r="F11" s="5">
        <f>N11</f>
        <v>1</v>
      </c>
      <c r="G11" s="5">
        <f>+I11+K11+M11+O11+Q11+S11+U11+W11+Y11+AA11+AC11+AE11</f>
        <v>0</v>
      </c>
      <c r="H11" s="57"/>
      <c r="I11" s="57"/>
      <c r="J11" s="57"/>
      <c r="K11" s="57"/>
      <c r="L11" s="57"/>
      <c r="M11" s="57"/>
      <c r="N11" s="57">
        <v>1</v>
      </c>
      <c r="O11" s="57"/>
      <c r="P11" s="57"/>
      <c r="Q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82"/>
      <c r="AH11" s="18" t="s">
        <v>27</v>
      </c>
    </row>
    <row r="12" spans="1:34" ht="42.75" hidden="1" customHeight="1">
      <c r="A12" s="31"/>
      <c r="B12" s="101"/>
      <c r="C12" s="101"/>
      <c r="D12" s="1" t="s">
        <v>36</v>
      </c>
      <c r="E12" s="6">
        <f t="shared" si="0"/>
        <v>0.25</v>
      </c>
      <c r="F12" s="5">
        <f>L12+R12+X12+AD12</f>
        <v>4</v>
      </c>
      <c r="G12" s="5">
        <f>M12+S12+Y12+AE12</f>
        <v>1</v>
      </c>
      <c r="H12" s="57"/>
      <c r="I12" s="57"/>
      <c r="J12" s="57"/>
      <c r="K12" s="57"/>
      <c r="L12" s="57">
        <v>1</v>
      </c>
      <c r="M12" s="57">
        <v>1</v>
      </c>
      <c r="N12" s="57"/>
      <c r="O12" s="57"/>
      <c r="P12" s="57"/>
      <c r="Q12" s="57"/>
      <c r="R12" s="57">
        <v>1</v>
      </c>
      <c r="S12" s="57"/>
      <c r="T12" s="57"/>
      <c r="U12" s="57"/>
      <c r="V12" s="57"/>
      <c r="W12" s="57"/>
      <c r="X12" s="57">
        <v>1</v>
      </c>
      <c r="Y12" s="57"/>
      <c r="Z12" s="57"/>
      <c r="AA12" s="57"/>
      <c r="AB12" s="57"/>
      <c r="AC12" s="57"/>
      <c r="AD12" s="57">
        <v>1</v>
      </c>
      <c r="AE12" s="57"/>
      <c r="AF12" s="57"/>
      <c r="AG12" s="82"/>
      <c r="AH12" s="18" t="s">
        <v>37</v>
      </c>
    </row>
    <row r="13" spans="1:34" ht="42.75" hidden="1" customHeight="1">
      <c r="A13" s="31"/>
      <c r="B13" s="101"/>
      <c r="C13" s="101"/>
      <c r="D13" s="50" t="s">
        <v>38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82"/>
      <c r="AH13" s="18"/>
    </row>
    <row r="14" spans="1:34" ht="42.75" hidden="1" customHeight="1">
      <c r="A14" s="31"/>
      <c r="B14" s="101"/>
      <c r="C14" s="101"/>
      <c r="D14" s="1" t="s">
        <v>39</v>
      </c>
      <c r="E14" s="6">
        <f t="shared" si="0"/>
        <v>0</v>
      </c>
      <c r="F14" s="5">
        <f>R14+AD14</f>
        <v>2</v>
      </c>
      <c r="G14" s="5">
        <f>S14+AE14</f>
        <v>0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>
        <v>1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>
        <v>1</v>
      </c>
      <c r="AE14" s="57"/>
      <c r="AF14" s="57"/>
      <c r="AG14" s="82"/>
      <c r="AH14" s="18" t="s">
        <v>27</v>
      </c>
    </row>
    <row r="15" spans="1:34" ht="42.75" hidden="1" customHeight="1">
      <c r="A15" s="31"/>
      <c r="B15" s="101"/>
      <c r="C15" s="101"/>
      <c r="D15" s="1" t="s">
        <v>40</v>
      </c>
      <c r="E15" s="6">
        <f t="shared" si="0"/>
        <v>0</v>
      </c>
      <c r="F15" s="5">
        <f>Z15</f>
        <v>1</v>
      </c>
      <c r="G15" s="5">
        <f>AA15</f>
        <v>0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>
        <v>1</v>
      </c>
      <c r="AA15" s="57"/>
      <c r="AB15" s="57"/>
      <c r="AC15" s="57"/>
      <c r="AD15" s="57"/>
      <c r="AE15" s="57"/>
      <c r="AF15" s="57"/>
      <c r="AG15" s="82"/>
      <c r="AH15" s="18" t="s">
        <v>27</v>
      </c>
    </row>
    <row r="16" spans="1:34" ht="42.75" hidden="1" customHeight="1">
      <c r="A16" s="31"/>
      <c r="B16" s="101"/>
      <c r="C16" s="101"/>
      <c r="D16" s="50" t="s">
        <v>41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82"/>
      <c r="AH16" s="18"/>
    </row>
    <row r="17" spans="1:34" ht="45.75" hidden="1" customHeight="1">
      <c r="A17" s="31"/>
      <c r="B17" s="101"/>
      <c r="C17" s="101"/>
      <c r="D17" s="1" t="s">
        <v>42</v>
      </c>
      <c r="E17" s="6">
        <f>G17/F17</f>
        <v>0.33333333333333331</v>
      </c>
      <c r="F17" s="5">
        <f>H17+J17+L17+N17+P17+R17+T17+V17+X17+Z17+AB17+AD17</f>
        <v>12</v>
      </c>
      <c r="G17" s="5">
        <f>I17+K17+M17+O17+Q17+S17+U17+W17+Y17+AA17+AC17+AE17</f>
        <v>4</v>
      </c>
      <c r="H17" s="57">
        <v>1</v>
      </c>
      <c r="I17" s="57">
        <v>1</v>
      </c>
      <c r="J17" s="57">
        <v>1</v>
      </c>
      <c r="K17" s="57">
        <v>1</v>
      </c>
      <c r="L17" s="57">
        <v>1</v>
      </c>
      <c r="M17" s="57">
        <v>1</v>
      </c>
      <c r="N17" s="57">
        <v>1</v>
      </c>
      <c r="O17" s="57"/>
      <c r="P17" s="57">
        <v>1</v>
      </c>
      <c r="Q17" s="57">
        <v>1</v>
      </c>
      <c r="R17" s="57">
        <v>1</v>
      </c>
      <c r="S17" s="57"/>
      <c r="T17" s="57">
        <v>1</v>
      </c>
      <c r="U17" s="57"/>
      <c r="V17" s="57">
        <v>1</v>
      </c>
      <c r="W17" s="57"/>
      <c r="X17" s="57">
        <v>1</v>
      </c>
      <c r="Y17" s="57"/>
      <c r="Z17" s="57">
        <v>1</v>
      </c>
      <c r="AA17" s="57"/>
      <c r="AB17" s="57">
        <v>1</v>
      </c>
      <c r="AC17" s="57"/>
      <c r="AD17" s="57">
        <v>1</v>
      </c>
      <c r="AE17" s="57"/>
      <c r="AF17" s="57"/>
      <c r="AG17" s="82"/>
      <c r="AH17" s="18" t="s">
        <v>43</v>
      </c>
    </row>
    <row r="18" spans="1:34" ht="45.75" hidden="1" customHeight="1">
      <c r="A18" s="31"/>
      <c r="B18" s="101"/>
      <c r="C18" s="101"/>
      <c r="D18" s="1" t="s">
        <v>44</v>
      </c>
      <c r="E18" s="6">
        <f t="shared" si="0"/>
        <v>0.33333333333333331</v>
      </c>
      <c r="F18" s="5">
        <f>H18+J18+L18+N18+P18+R18+T18+V18+X18+Z18+AB18+AD18</f>
        <v>12</v>
      </c>
      <c r="G18" s="5">
        <f>I18+K18+M18+O18+Q18+S18+U18+W18+Y18+AA18+AC18+AE18</f>
        <v>4</v>
      </c>
      <c r="H18" s="57">
        <v>1</v>
      </c>
      <c r="I18" s="57">
        <v>1</v>
      </c>
      <c r="J18" s="57">
        <v>1</v>
      </c>
      <c r="K18" s="57">
        <v>1</v>
      </c>
      <c r="L18" s="57">
        <v>1</v>
      </c>
      <c r="M18" s="57">
        <v>1</v>
      </c>
      <c r="N18" s="57">
        <v>1</v>
      </c>
      <c r="O18" s="57"/>
      <c r="P18" s="57">
        <v>1</v>
      </c>
      <c r="Q18" s="57">
        <v>1</v>
      </c>
      <c r="R18" s="57">
        <v>1</v>
      </c>
      <c r="S18" s="57"/>
      <c r="T18" s="57">
        <v>1</v>
      </c>
      <c r="U18" s="57"/>
      <c r="V18" s="57">
        <v>1</v>
      </c>
      <c r="W18" s="57"/>
      <c r="X18" s="57">
        <v>1</v>
      </c>
      <c r="Y18" s="57"/>
      <c r="Z18" s="57">
        <v>1</v>
      </c>
      <c r="AA18" s="57"/>
      <c r="AB18" s="57">
        <v>1</v>
      </c>
      <c r="AC18" s="57"/>
      <c r="AD18" s="57">
        <v>1</v>
      </c>
      <c r="AE18" s="57"/>
      <c r="AF18" s="57"/>
      <c r="AG18" s="82"/>
      <c r="AH18" s="18" t="s">
        <v>45</v>
      </c>
    </row>
    <row r="19" spans="1:34" ht="45.75" hidden="1" customHeight="1">
      <c r="A19" s="31"/>
      <c r="B19" s="101"/>
      <c r="C19" s="101"/>
      <c r="D19" s="50" t="s">
        <v>46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82"/>
      <c r="AH19" s="18"/>
    </row>
    <row r="20" spans="1:34" ht="45.75" hidden="1" customHeight="1">
      <c r="A20" s="31"/>
      <c r="B20" s="101"/>
      <c r="C20" s="101"/>
      <c r="D20" s="1" t="s">
        <v>47</v>
      </c>
      <c r="E20" s="6">
        <f t="shared" si="0"/>
        <v>0.33333333333333331</v>
      </c>
      <c r="F20" s="5">
        <f>+H20+J20+L20+N20+P20+R20+T20+V20+X20+Z20+AB20+AD20</f>
        <v>12</v>
      </c>
      <c r="G20" s="5">
        <f>+I20+K20+M20+O20+Q20+S20+U20+W20+Y20+AA20+AC20+AE20</f>
        <v>4</v>
      </c>
      <c r="H20" s="57">
        <v>1</v>
      </c>
      <c r="I20" s="57">
        <v>1</v>
      </c>
      <c r="J20" s="57">
        <v>1</v>
      </c>
      <c r="K20" s="57">
        <v>1</v>
      </c>
      <c r="L20" s="57">
        <v>1</v>
      </c>
      <c r="M20" s="57">
        <v>1</v>
      </c>
      <c r="N20" s="57">
        <v>1</v>
      </c>
      <c r="O20" s="57"/>
      <c r="P20" s="57">
        <v>1</v>
      </c>
      <c r="Q20" s="57">
        <v>1</v>
      </c>
      <c r="R20" s="57">
        <v>1</v>
      </c>
      <c r="S20" s="57"/>
      <c r="T20" s="57">
        <v>1</v>
      </c>
      <c r="U20" s="57"/>
      <c r="V20" s="57">
        <v>1</v>
      </c>
      <c r="W20" s="57"/>
      <c r="X20" s="57">
        <v>1</v>
      </c>
      <c r="Y20" s="57"/>
      <c r="Z20" s="57">
        <v>1</v>
      </c>
      <c r="AA20" s="57"/>
      <c r="AB20" s="57">
        <v>1</v>
      </c>
      <c r="AC20" s="57"/>
      <c r="AD20" s="57">
        <v>1</v>
      </c>
      <c r="AE20" s="57"/>
      <c r="AF20" s="57"/>
      <c r="AG20" s="82"/>
      <c r="AH20" s="18" t="s">
        <v>48</v>
      </c>
    </row>
    <row r="21" spans="1:34" ht="45.75" hidden="1" customHeight="1">
      <c r="A21" s="31"/>
      <c r="B21" s="101"/>
      <c r="C21" s="101"/>
      <c r="D21" s="1" t="s">
        <v>49</v>
      </c>
      <c r="E21" s="6">
        <f t="shared" si="0"/>
        <v>0.33333333333333331</v>
      </c>
      <c r="F21" s="5">
        <f>+H21+J21+L21+N21+P21+R21+T21+V21+X21+Z21+AB21+AD21</f>
        <v>12</v>
      </c>
      <c r="G21" s="5">
        <f>+I21+K21+M21+O21+Q21+S21+U21+W21+Y21+AA21+AC21+AE21</f>
        <v>4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57">
        <v>1</v>
      </c>
      <c r="O21" s="57"/>
      <c r="P21" s="57">
        <v>1</v>
      </c>
      <c r="Q21" s="57">
        <v>1</v>
      </c>
      <c r="R21" s="57">
        <v>1</v>
      </c>
      <c r="S21" s="57"/>
      <c r="T21" s="57">
        <v>1</v>
      </c>
      <c r="U21" s="57"/>
      <c r="V21" s="57">
        <v>1</v>
      </c>
      <c r="W21" s="57"/>
      <c r="X21" s="57">
        <v>1</v>
      </c>
      <c r="Y21" s="57"/>
      <c r="Z21" s="57">
        <v>1</v>
      </c>
      <c r="AA21" s="57"/>
      <c r="AB21" s="57">
        <v>1</v>
      </c>
      <c r="AC21" s="57"/>
      <c r="AD21" s="57">
        <v>1</v>
      </c>
      <c r="AE21" s="57"/>
      <c r="AF21" s="57"/>
      <c r="AG21" s="82"/>
      <c r="AH21" s="18" t="s">
        <v>50</v>
      </c>
    </row>
    <row r="22" spans="1:34" ht="42.75" hidden="1" customHeight="1">
      <c r="A22" s="31"/>
      <c r="B22" s="101"/>
      <c r="C22" s="101"/>
      <c r="D22" s="50" t="s">
        <v>51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82"/>
      <c r="AH22" s="18"/>
    </row>
    <row r="23" spans="1:34" ht="73.5" hidden="1" customHeight="1">
      <c r="A23" s="31"/>
      <c r="B23" s="101"/>
      <c r="C23" s="101"/>
      <c r="D23" s="1" t="s">
        <v>52</v>
      </c>
      <c r="E23" s="6">
        <f>G23/F23</f>
        <v>0.33333333333333331</v>
      </c>
      <c r="F23" s="5">
        <f>+H23+J23+L23+N23+P23+R23+T23+V23+X23+Z23+AB23+AD23</f>
        <v>12</v>
      </c>
      <c r="G23" s="5">
        <f>+I23+K23+M23+O23+Q23+S23+U23+W23+Y23+AA23+AC23+AE23</f>
        <v>4</v>
      </c>
      <c r="H23" s="57">
        <v>1</v>
      </c>
      <c r="I23" s="57">
        <v>1</v>
      </c>
      <c r="J23" s="57">
        <v>1</v>
      </c>
      <c r="K23" s="57">
        <v>1</v>
      </c>
      <c r="L23" s="57">
        <v>1</v>
      </c>
      <c r="M23" s="57">
        <v>1</v>
      </c>
      <c r="N23" s="57">
        <v>1</v>
      </c>
      <c r="O23" s="57"/>
      <c r="P23" s="57">
        <v>1</v>
      </c>
      <c r="Q23" s="57">
        <v>1</v>
      </c>
      <c r="R23" s="57">
        <v>1</v>
      </c>
      <c r="S23" s="57"/>
      <c r="T23" s="57">
        <v>1</v>
      </c>
      <c r="U23" s="57"/>
      <c r="V23" s="57">
        <v>1</v>
      </c>
      <c r="W23" s="57"/>
      <c r="X23" s="57">
        <v>1</v>
      </c>
      <c r="Y23" s="57"/>
      <c r="Z23" s="57">
        <v>1</v>
      </c>
      <c r="AA23" s="57"/>
      <c r="AB23" s="57">
        <v>1</v>
      </c>
      <c r="AC23" s="57"/>
      <c r="AD23" s="57">
        <v>1</v>
      </c>
      <c r="AE23" s="57"/>
      <c r="AF23" s="57"/>
      <c r="AG23" s="82"/>
      <c r="AH23" s="18" t="s">
        <v>43</v>
      </c>
    </row>
    <row r="24" spans="1:34" ht="73.5" hidden="1" customHeight="1">
      <c r="A24" s="31"/>
      <c r="B24" s="101"/>
      <c r="C24" s="101"/>
      <c r="D24" s="1" t="s">
        <v>53</v>
      </c>
      <c r="E24" s="6">
        <f>G24/F24</f>
        <v>0</v>
      </c>
      <c r="F24" s="5">
        <f>T24+V24</f>
        <v>2</v>
      </c>
      <c r="G24" s="5">
        <f>U24+W24</f>
        <v>0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>
        <v>1</v>
      </c>
      <c r="U24" s="57"/>
      <c r="V24" s="57">
        <v>1</v>
      </c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82"/>
      <c r="AH24" s="18" t="s">
        <v>43</v>
      </c>
    </row>
    <row r="25" spans="1:34" ht="42.75" hidden="1" customHeight="1">
      <c r="A25" s="31"/>
      <c r="B25" s="101"/>
      <c r="C25" s="101"/>
      <c r="D25" s="50" t="s">
        <v>54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82"/>
      <c r="AH25" s="18"/>
    </row>
    <row r="26" spans="1:34" ht="54.75" hidden="1" customHeight="1">
      <c r="A26" s="31"/>
      <c r="B26" s="101"/>
      <c r="C26" s="101"/>
      <c r="D26" s="1" t="s">
        <v>55</v>
      </c>
      <c r="E26" s="6">
        <f>G26/F26</f>
        <v>0.25</v>
      </c>
      <c r="F26" s="5">
        <f>L26+R26+X26+AD26</f>
        <v>4</v>
      </c>
      <c r="G26" s="5">
        <f>M26+S26+Y26+AE26</f>
        <v>1</v>
      </c>
      <c r="H26" s="57"/>
      <c r="I26" s="57"/>
      <c r="J26" s="57"/>
      <c r="K26" s="57"/>
      <c r="L26" s="57">
        <v>1</v>
      </c>
      <c r="M26" s="57">
        <v>1</v>
      </c>
      <c r="N26" s="57"/>
      <c r="O26" s="57"/>
      <c r="P26" s="57"/>
      <c r="Q26" s="57"/>
      <c r="R26" s="57">
        <v>1</v>
      </c>
      <c r="S26" s="57"/>
      <c r="T26" s="57"/>
      <c r="U26" s="57"/>
      <c r="V26" s="57"/>
      <c r="W26" s="57"/>
      <c r="X26" s="57">
        <v>1</v>
      </c>
      <c r="Y26" s="57"/>
      <c r="Z26" s="57"/>
      <c r="AA26" s="57"/>
      <c r="AB26" s="57"/>
      <c r="AC26" s="57"/>
      <c r="AD26" s="57">
        <v>1</v>
      </c>
      <c r="AE26" s="57"/>
      <c r="AF26" s="7"/>
      <c r="AG26" s="82"/>
      <c r="AH26" s="18" t="s">
        <v>27</v>
      </c>
    </row>
    <row r="27" spans="1:34" ht="54.75" hidden="1" customHeight="1">
      <c r="A27" s="31"/>
      <c r="B27" s="60"/>
      <c r="C27" s="101"/>
      <c r="D27" s="1" t="s">
        <v>56</v>
      </c>
      <c r="E27" s="6">
        <f t="shared" ref="E27:E35" si="1">G27/F27</f>
        <v>0.5</v>
      </c>
      <c r="F27" s="5">
        <f>P27+R27</f>
        <v>2</v>
      </c>
      <c r="G27" s="5">
        <f>Q27+S27</f>
        <v>1</v>
      </c>
      <c r="H27" s="57"/>
      <c r="I27" s="57"/>
      <c r="J27" s="57"/>
      <c r="K27" s="57"/>
      <c r="L27" s="57"/>
      <c r="M27" s="57"/>
      <c r="N27" s="57"/>
      <c r="O27" s="57"/>
      <c r="P27" s="57">
        <v>1</v>
      </c>
      <c r="Q27" s="57">
        <v>1</v>
      </c>
      <c r="R27" s="57">
        <v>1</v>
      </c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7"/>
      <c r="AG27" s="82"/>
      <c r="AH27" s="18" t="s">
        <v>27</v>
      </c>
    </row>
    <row r="28" spans="1:34" ht="42.75" hidden="1" customHeight="1">
      <c r="A28" s="31"/>
      <c r="B28" s="102" t="s">
        <v>57</v>
      </c>
      <c r="C28" s="98" t="s">
        <v>58</v>
      </c>
      <c r="D28" s="51" t="s">
        <v>59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3"/>
      <c r="AG28" s="82"/>
      <c r="AH28" s="18"/>
    </row>
    <row r="29" spans="1:34" ht="44.25" hidden="1" customHeight="1">
      <c r="A29" s="31"/>
      <c r="B29" s="103"/>
      <c r="C29" s="99"/>
      <c r="D29" s="12" t="s">
        <v>60</v>
      </c>
      <c r="E29" s="6">
        <f t="shared" si="1"/>
        <v>0.2</v>
      </c>
      <c r="F29" s="5">
        <f>L29+N29+P29+R29+T29+V29+X29+Z29+AB29+AD29</f>
        <v>10</v>
      </c>
      <c r="G29" s="5">
        <f>M29+O29+Q29+S29+U29+W29+Y29+AA29+AC29+AE29</f>
        <v>2</v>
      </c>
      <c r="H29" s="57"/>
      <c r="I29" s="57"/>
      <c r="J29" s="57"/>
      <c r="K29" s="57"/>
      <c r="L29" s="57">
        <v>1</v>
      </c>
      <c r="M29" s="57">
        <v>1</v>
      </c>
      <c r="N29" s="57">
        <v>1</v>
      </c>
      <c r="O29" s="57"/>
      <c r="P29" s="57">
        <v>1</v>
      </c>
      <c r="Q29" s="57">
        <v>1</v>
      </c>
      <c r="R29" s="57">
        <v>1</v>
      </c>
      <c r="S29" s="57"/>
      <c r="T29" s="57">
        <v>1</v>
      </c>
      <c r="U29" s="57"/>
      <c r="V29" s="57">
        <v>1</v>
      </c>
      <c r="W29" s="57"/>
      <c r="X29" s="57">
        <v>1</v>
      </c>
      <c r="Y29" s="57"/>
      <c r="Z29" s="57">
        <v>1</v>
      </c>
      <c r="AA29" s="57"/>
      <c r="AB29" s="57">
        <v>1</v>
      </c>
      <c r="AC29" s="57"/>
      <c r="AD29" s="57">
        <v>1</v>
      </c>
      <c r="AE29" s="57"/>
      <c r="AF29" s="57"/>
      <c r="AG29" s="82"/>
      <c r="AH29" s="18" t="s">
        <v>61</v>
      </c>
    </row>
    <row r="30" spans="1:34" ht="49.5" hidden="1" customHeight="1">
      <c r="A30" s="31"/>
      <c r="B30" s="103"/>
      <c r="C30" s="99"/>
      <c r="D30" s="2" t="s">
        <v>62</v>
      </c>
      <c r="E30" s="6">
        <f t="shared" si="1"/>
        <v>0.16666666666666666</v>
      </c>
      <c r="F30" s="5">
        <f>J30+N30+R30+V30+Z30+AD30</f>
        <v>6</v>
      </c>
      <c r="G30" s="5">
        <f>K30+O30+S30+W30+AA30+AE30</f>
        <v>1</v>
      </c>
      <c r="H30" s="57"/>
      <c r="I30" s="57"/>
      <c r="J30" s="57">
        <v>1</v>
      </c>
      <c r="K30" s="57">
        <v>1</v>
      </c>
      <c r="L30" s="57"/>
      <c r="M30" s="57"/>
      <c r="N30" s="57">
        <v>1</v>
      </c>
      <c r="O30" s="57"/>
      <c r="P30" s="57"/>
      <c r="Q30" s="57"/>
      <c r="R30" s="57">
        <v>1</v>
      </c>
      <c r="S30" s="57"/>
      <c r="T30" s="57"/>
      <c r="U30" s="57"/>
      <c r="V30" s="57">
        <v>1</v>
      </c>
      <c r="W30" s="57"/>
      <c r="X30" s="57"/>
      <c r="Y30" s="57"/>
      <c r="Z30" s="57">
        <v>1</v>
      </c>
      <c r="AA30" s="57"/>
      <c r="AB30" s="57"/>
      <c r="AC30" s="57"/>
      <c r="AD30" s="57">
        <v>1</v>
      </c>
      <c r="AE30" s="57"/>
      <c r="AF30" s="57"/>
      <c r="AG30" s="82"/>
      <c r="AH30" s="18" t="s">
        <v>61</v>
      </c>
    </row>
    <row r="31" spans="1:34" ht="49.5" hidden="1" customHeight="1">
      <c r="A31" s="31"/>
      <c r="B31" s="103"/>
      <c r="C31" s="99"/>
      <c r="D31" s="2" t="s">
        <v>63</v>
      </c>
      <c r="E31" s="6">
        <f t="shared" si="1"/>
        <v>0.4</v>
      </c>
      <c r="F31" s="5">
        <f>L31+P31+T31+X31+AB31</f>
        <v>5</v>
      </c>
      <c r="G31" s="5">
        <f>M31+Q31+U31+Y31+AC31</f>
        <v>2</v>
      </c>
      <c r="H31" s="57"/>
      <c r="I31" s="57"/>
      <c r="J31" s="57"/>
      <c r="K31" s="57"/>
      <c r="L31" s="57">
        <v>1</v>
      </c>
      <c r="M31" s="57">
        <v>1</v>
      </c>
      <c r="N31" s="57"/>
      <c r="O31" s="57"/>
      <c r="P31" s="57">
        <v>1</v>
      </c>
      <c r="Q31" s="57">
        <v>1</v>
      </c>
      <c r="R31" s="57"/>
      <c r="S31" s="57"/>
      <c r="T31" s="57">
        <v>1</v>
      </c>
      <c r="U31" s="57"/>
      <c r="V31" s="57"/>
      <c r="W31" s="57"/>
      <c r="X31" s="57">
        <v>1</v>
      </c>
      <c r="Y31" s="57"/>
      <c r="Z31" s="57"/>
      <c r="AA31" s="57"/>
      <c r="AB31" s="57">
        <v>1</v>
      </c>
      <c r="AC31" s="57"/>
      <c r="AD31" s="57"/>
      <c r="AE31" s="57"/>
      <c r="AF31" s="57"/>
      <c r="AG31" s="82"/>
      <c r="AH31" s="18" t="s">
        <v>61</v>
      </c>
    </row>
    <row r="32" spans="1:34" ht="42.75" hidden="1" customHeight="1">
      <c r="A32" s="31"/>
      <c r="B32" s="103"/>
      <c r="C32" s="99"/>
      <c r="D32" s="2" t="s">
        <v>64</v>
      </c>
      <c r="E32" s="6">
        <f t="shared" si="1"/>
        <v>0.25</v>
      </c>
      <c r="F32" s="5">
        <f>L32+R32+X32+AD32</f>
        <v>4</v>
      </c>
      <c r="G32" s="5">
        <f>M32+S32+Y32+AE32</f>
        <v>1</v>
      </c>
      <c r="H32" s="57"/>
      <c r="I32" s="57"/>
      <c r="J32" s="57"/>
      <c r="K32" s="57"/>
      <c r="L32" s="57">
        <v>1</v>
      </c>
      <c r="M32" s="57">
        <v>1</v>
      </c>
      <c r="N32" s="57"/>
      <c r="O32" s="57"/>
      <c r="P32" s="57"/>
      <c r="Q32" s="57"/>
      <c r="R32" s="57">
        <v>1</v>
      </c>
      <c r="S32" s="57"/>
      <c r="T32" s="57"/>
      <c r="U32" s="57"/>
      <c r="V32" s="57"/>
      <c r="W32" s="57"/>
      <c r="X32" s="57">
        <v>1</v>
      </c>
      <c r="Y32" s="57"/>
      <c r="Z32" s="57"/>
      <c r="AA32" s="57"/>
      <c r="AB32" s="57"/>
      <c r="AC32" s="57"/>
      <c r="AD32" s="57">
        <v>1</v>
      </c>
      <c r="AE32" s="57"/>
      <c r="AF32" s="57"/>
      <c r="AG32" s="82"/>
      <c r="AH32" s="18" t="s">
        <v>61</v>
      </c>
    </row>
    <row r="33" spans="1:34" ht="42.75" hidden="1" customHeight="1">
      <c r="A33" s="31"/>
      <c r="B33" s="103"/>
      <c r="C33" s="99"/>
      <c r="D33" s="2" t="s">
        <v>65</v>
      </c>
      <c r="E33" s="6">
        <f t="shared" si="1"/>
        <v>0.5</v>
      </c>
      <c r="F33" s="5">
        <f>P33+X33</f>
        <v>2</v>
      </c>
      <c r="G33" s="5">
        <f>Q33+Y33</f>
        <v>1</v>
      </c>
      <c r="H33" s="57"/>
      <c r="I33" s="57"/>
      <c r="J33" s="57"/>
      <c r="K33" s="57"/>
      <c r="L33" s="57"/>
      <c r="M33" s="57"/>
      <c r="N33" s="57"/>
      <c r="O33" s="57"/>
      <c r="P33" s="57">
        <v>1</v>
      </c>
      <c r="Q33" s="57">
        <v>1</v>
      </c>
      <c r="R33" s="57"/>
      <c r="S33" s="57"/>
      <c r="T33" s="57"/>
      <c r="U33" s="57"/>
      <c r="V33" s="57"/>
      <c r="W33" s="57"/>
      <c r="X33" s="57">
        <v>1</v>
      </c>
      <c r="Y33" s="57"/>
      <c r="Z33" s="57"/>
      <c r="AA33" s="57"/>
      <c r="AB33" s="57"/>
      <c r="AC33" s="57"/>
      <c r="AD33" s="57"/>
      <c r="AE33" s="57"/>
      <c r="AF33" s="57"/>
      <c r="AG33" s="82"/>
      <c r="AH33" s="18" t="s">
        <v>43</v>
      </c>
    </row>
    <row r="34" spans="1:34" ht="43.5" hidden="1" customHeight="1">
      <c r="A34" s="31"/>
      <c r="B34" s="103"/>
      <c r="C34" s="99"/>
      <c r="D34" s="2" t="s">
        <v>66</v>
      </c>
      <c r="E34" s="6">
        <f t="shared" si="1"/>
        <v>0</v>
      </c>
      <c r="F34" s="5">
        <f>R34+X34</f>
        <v>2</v>
      </c>
      <c r="G34" s="5">
        <f>S34+Y34</f>
        <v>0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>
        <v>1</v>
      </c>
      <c r="S34" s="57"/>
      <c r="T34" s="57"/>
      <c r="U34" s="57"/>
      <c r="V34" s="57"/>
      <c r="W34" s="57"/>
      <c r="X34" s="57">
        <v>1</v>
      </c>
      <c r="Y34" s="57"/>
      <c r="Z34" s="57"/>
      <c r="AA34" s="57"/>
      <c r="AB34" s="57"/>
      <c r="AC34" s="57"/>
      <c r="AD34" s="57"/>
      <c r="AE34" s="57"/>
      <c r="AF34" s="57"/>
      <c r="AG34" s="82"/>
      <c r="AH34" s="18" t="s">
        <v>43</v>
      </c>
    </row>
    <row r="35" spans="1:34" ht="63" hidden="1" customHeight="1">
      <c r="A35" s="31"/>
      <c r="B35" s="103"/>
      <c r="C35" s="99"/>
      <c r="D35" s="2" t="s">
        <v>67</v>
      </c>
      <c r="E35" s="6">
        <f t="shared" si="1"/>
        <v>0.33333333333333331</v>
      </c>
      <c r="F35" s="5">
        <f>H35+J35+L35+N35+P35+R35+T35+V35+X35+Z35+AB35+AD35</f>
        <v>12</v>
      </c>
      <c r="G35" s="5">
        <f>I35+K35+M35+O35+Q35+S35+U35+W35+Y35+AA35+AC35+AE35</f>
        <v>4</v>
      </c>
      <c r="H35" s="57">
        <v>1</v>
      </c>
      <c r="I35" s="57">
        <v>1</v>
      </c>
      <c r="J35" s="57">
        <v>1</v>
      </c>
      <c r="K35" s="57">
        <v>1</v>
      </c>
      <c r="L35" s="57">
        <v>1</v>
      </c>
      <c r="M35" s="57">
        <v>1</v>
      </c>
      <c r="N35" s="57">
        <v>1</v>
      </c>
      <c r="O35" s="57"/>
      <c r="P35" s="57">
        <v>1</v>
      </c>
      <c r="Q35" s="57">
        <v>1</v>
      </c>
      <c r="R35" s="57">
        <v>1</v>
      </c>
      <c r="S35" s="57"/>
      <c r="T35" s="57">
        <v>1</v>
      </c>
      <c r="U35" s="57"/>
      <c r="V35" s="57">
        <v>1</v>
      </c>
      <c r="W35" s="57"/>
      <c r="X35" s="57">
        <v>1</v>
      </c>
      <c r="Y35" s="57"/>
      <c r="Z35" s="57">
        <v>1</v>
      </c>
      <c r="AA35" s="57"/>
      <c r="AB35" s="57">
        <v>1</v>
      </c>
      <c r="AC35" s="57"/>
      <c r="AD35" s="57">
        <v>1</v>
      </c>
      <c r="AE35" s="57"/>
      <c r="AF35" s="57"/>
      <c r="AG35" s="82"/>
      <c r="AH35" s="18" t="s">
        <v>68</v>
      </c>
    </row>
    <row r="36" spans="1:34" ht="42.75" hidden="1" customHeight="1">
      <c r="A36" s="31"/>
      <c r="B36" s="103"/>
      <c r="C36" s="99"/>
      <c r="D36" s="51" t="s">
        <v>69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3"/>
      <c r="AG36" s="82"/>
      <c r="AH36" s="18"/>
    </row>
    <row r="37" spans="1:34" ht="42.75" hidden="1" customHeight="1">
      <c r="A37" s="31"/>
      <c r="B37" s="103"/>
      <c r="C37" s="99"/>
      <c r="D37" s="2" t="s">
        <v>70</v>
      </c>
      <c r="E37" s="6">
        <f>G37/F37</f>
        <v>0.5</v>
      </c>
      <c r="F37" s="5">
        <f>N37+P37</f>
        <v>2</v>
      </c>
      <c r="G37" s="5">
        <f>O37+Q37</f>
        <v>1</v>
      </c>
      <c r="H37" s="57"/>
      <c r="I37" s="57"/>
      <c r="J37" s="57"/>
      <c r="K37" s="57"/>
      <c r="L37" s="57"/>
      <c r="M37" s="57"/>
      <c r="N37" s="57">
        <v>1</v>
      </c>
      <c r="O37" s="57"/>
      <c r="P37" s="57">
        <v>1</v>
      </c>
      <c r="Q37" s="57">
        <v>1</v>
      </c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82"/>
      <c r="AH37" s="18" t="s">
        <v>43</v>
      </c>
    </row>
    <row r="38" spans="1:34" ht="60" hidden="1" customHeight="1">
      <c r="A38" s="31"/>
      <c r="B38" s="103"/>
      <c r="C38" s="99"/>
      <c r="D38" s="2" t="s">
        <v>71</v>
      </c>
      <c r="E38" s="6">
        <f t="shared" ref="E38" si="2">G38/F38</f>
        <v>0</v>
      </c>
      <c r="F38" s="5">
        <f>R38+Z38</f>
        <v>2</v>
      </c>
      <c r="G38" s="5">
        <f>S38+AA38</f>
        <v>0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>
        <v>1</v>
      </c>
      <c r="S38" s="57"/>
      <c r="T38" s="57"/>
      <c r="U38" s="57"/>
      <c r="V38" s="57"/>
      <c r="W38" s="57"/>
      <c r="X38" s="57"/>
      <c r="Y38" s="57"/>
      <c r="Z38" s="57">
        <v>1</v>
      </c>
      <c r="AA38" s="57"/>
      <c r="AB38" s="57"/>
      <c r="AC38" s="57"/>
      <c r="AD38" s="57"/>
      <c r="AE38" s="57"/>
      <c r="AF38" s="57"/>
      <c r="AG38" s="82"/>
      <c r="AH38" s="18" t="s">
        <v>43</v>
      </c>
    </row>
    <row r="39" spans="1:34" ht="42.75" hidden="1" customHeight="1">
      <c r="A39" s="31"/>
      <c r="B39" s="104"/>
      <c r="C39" s="100"/>
      <c r="D39" s="2" t="s">
        <v>72</v>
      </c>
      <c r="E39" s="6">
        <f>G39/F39</f>
        <v>0.33333333333333331</v>
      </c>
      <c r="F39" s="5">
        <f>H39+J39+L39+N39+P39+R39+T39+V39+X39+Z39+AB39+AD39</f>
        <v>12</v>
      </c>
      <c r="G39" s="5">
        <f>I39+K39+M39+O39+Q39+S39+U39+W39+Y39+AA39+AC39+AE39</f>
        <v>4</v>
      </c>
      <c r="H39" s="57">
        <v>1</v>
      </c>
      <c r="I39" s="57">
        <v>1</v>
      </c>
      <c r="J39" s="57">
        <v>1</v>
      </c>
      <c r="K39" s="57">
        <v>1</v>
      </c>
      <c r="L39" s="57">
        <v>1</v>
      </c>
      <c r="M39" s="57">
        <v>1</v>
      </c>
      <c r="N39" s="57">
        <v>1</v>
      </c>
      <c r="O39" s="57"/>
      <c r="P39" s="57">
        <v>1</v>
      </c>
      <c r="Q39" s="57">
        <v>1</v>
      </c>
      <c r="R39" s="57">
        <v>1</v>
      </c>
      <c r="S39" s="57"/>
      <c r="T39" s="57">
        <v>1</v>
      </c>
      <c r="U39" s="57"/>
      <c r="V39" s="57">
        <v>1</v>
      </c>
      <c r="W39" s="57"/>
      <c r="X39" s="57">
        <v>1</v>
      </c>
      <c r="Y39" s="57"/>
      <c r="Z39" s="57">
        <v>1</v>
      </c>
      <c r="AA39" s="57"/>
      <c r="AB39" s="57">
        <v>1</v>
      </c>
      <c r="AC39" s="57"/>
      <c r="AD39" s="57">
        <v>1</v>
      </c>
      <c r="AE39" s="57"/>
      <c r="AF39" s="57"/>
      <c r="AG39" s="82"/>
      <c r="AH39" s="18" t="s">
        <v>73</v>
      </c>
    </row>
    <row r="40" spans="1:34" ht="43.5" hidden="1" customHeight="1">
      <c r="A40" s="31"/>
      <c r="B40" s="102" t="s">
        <v>57</v>
      </c>
      <c r="C40" s="98" t="s">
        <v>58</v>
      </c>
      <c r="D40" s="51" t="s">
        <v>74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3"/>
      <c r="AG40" s="82"/>
      <c r="AH40" s="18"/>
    </row>
    <row r="41" spans="1:34" ht="43.5" hidden="1" customHeight="1">
      <c r="A41" s="31"/>
      <c r="B41" s="103"/>
      <c r="C41" s="99"/>
      <c r="D41" s="1" t="s">
        <v>75</v>
      </c>
      <c r="E41" s="6">
        <f>G41/F41</f>
        <v>0.5</v>
      </c>
      <c r="F41" s="5">
        <f>L41+N41+P41+R41</f>
        <v>4</v>
      </c>
      <c r="G41" s="5">
        <f>M41+O41+Q41+S41</f>
        <v>2</v>
      </c>
      <c r="H41" s="57"/>
      <c r="I41" s="57"/>
      <c r="J41" s="57"/>
      <c r="K41" s="57"/>
      <c r="L41" s="57">
        <v>1</v>
      </c>
      <c r="M41" s="57">
        <v>1</v>
      </c>
      <c r="N41" s="57">
        <v>1</v>
      </c>
      <c r="O41" s="57"/>
      <c r="P41" s="57">
        <v>1</v>
      </c>
      <c r="Q41" s="57">
        <v>1</v>
      </c>
      <c r="R41" s="57">
        <v>1</v>
      </c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82"/>
      <c r="AH41" s="18" t="s">
        <v>43</v>
      </c>
    </row>
    <row r="42" spans="1:34" ht="43.5" hidden="1" customHeight="1">
      <c r="A42" s="31"/>
      <c r="B42" s="103"/>
      <c r="C42" s="99"/>
      <c r="D42" s="1" t="s">
        <v>76</v>
      </c>
      <c r="E42" s="6">
        <f>G42/F42</f>
        <v>0.5</v>
      </c>
      <c r="F42" s="5">
        <f>L42+N42+P42+R42</f>
        <v>4</v>
      </c>
      <c r="G42" s="5">
        <f>K42+M42+O42+Q42+S42+U42+W42+Y42+AA42+AC42+AE42</f>
        <v>2</v>
      </c>
      <c r="H42" s="57"/>
      <c r="I42" s="57"/>
      <c r="J42" s="57"/>
      <c r="K42" s="57"/>
      <c r="L42" s="57">
        <v>1</v>
      </c>
      <c r="M42" s="57">
        <v>1</v>
      </c>
      <c r="N42" s="57">
        <v>1</v>
      </c>
      <c r="O42" s="57"/>
      <c r="P42" s="57">
        <v>1</v>
      </c>
      <c r="Q42" s="57">
        <v>1</v>
      </c>
      <c r="R42" s="57">
        <v>1</v>
      </c>
      <c r="S42" s="57"/>
      <c r="T42" s="57"/>
      <c r="U42" s="57"/>
      <c r="V42" s="57"/>
      <c r="W42" s="7"/>
      <c r="X42" s="57"/>
      <c r="Y42" s="57"/>
      <c r="Z42" s="57"/>
      <c r="AA42" s="57"/>
      <c r="AB42" s="57"/>
      <c r="AC42" s="57"/>
      <c r="AD42" s="57"/>
      <c r="AE42" s="57"/>
      <c r="AF42" s="57"/>
      <c r="AG42" s="82"/>
      <c r="AH42" s="18" t="s">
        <v>43</v>
      </c>
    </row>
    <row r="43" spans="1:34" ht="43.5" hidden="1" customHeight="1">
      <c r="A43" s="31"/>
      <c r="B43" s="103"/>
      <c r="C43" s="99"/>
      <c r="D43" s="1" t="s">
        <v>77</v>
      </c>
      <c r="E43" s="6">
        <f>G43/F43</f>
        <v>0.4</v>
      </c>
      <c r="F43" s="5">
        <f>L43+P43+T43+X43+AB43</f>
        <v>5</v>
      </c>
      <c r="G43" s="5">
        <f>+I43+K43+M43+O43+Q43+S43+U43+W43+Y43+AA43+AC43+AE43</f>
        <v>2</v>
      </c>
      <c r="H43" s="57"/>
      <c r="I43" s="57"/>
      <c r="J43" s="57"/>
      <c r="K43" s="57"/>
      <c r="L43" s="57">
        <v>1</v>
      </c>
      <c r="M43" s="57">
        <v>1</v>
      </c>
      <c r="N43" s="57"/>
      <c r="O43" s="57"/>
      <c r="P43" s="57">
        <v>1</v>
      </c>
      <c r="Q43" s="57">
        <v>1</v>
      </c>
      <c r="R43" s="57"/>
      <c r="S43" s="57"/>
      <c r="T43" s="57">
        <v>1</v>
      </c>
      <c r="U43" s="57"/>
      <c r="V43" s="57"/>
      <c r="W43" s="7"/>
      <c r="X43" s="57">
        <v>1</v>
      </c>
      <c r="Y43" s="57"/>
      <c r="Z43" s="57"/>
      <c r="AA43" s="57"/>
      <c r="AB43" s="57">
        <v>1</v>
      </c>
      <c r="AC43" s="57"/>
      <c r="AD43" s="57"/>
      <c r="AE43" s="57"/>
      <c r="AF43" s="57"/>
      <c r="AG43" s="82"/>
      <c r="AH43" s="18" t="s">
        <v>43</v>
      </c>
    </row>
    <row r="44" spans="1:34" ht="43.5" hidden="1" customHeight="1">
      <c r="A44" s="31"/>
      <c r="B44" s="103"/>
      <c r="C44" s="99"/>
      <c r="D44" s="1" t="s">
        <v>78</v>
      </c>
      <c r="E44" s="6">
        <f>G44/F44</f>
        <v>0</v>
      </c>
      <c r="F44" s="5">
        <f>N44+R44+V44+Z44</f>
        <v>4</v>
      </c>
      <c r="G44" s="5">
        <f>O44+S44+W44+AA44</f>
        <v>0</v>
      </c>
      <c r="H44" s="57"/>
      <c r="I44" s="57"/>
      <c r="J44" s="57"/>
      <c r="K44" s="57"/>
      <c r="L44" s="57"/>
      <c r="M44" s="57"/>
      <c r="N44" s="57">
        <v>1</v>
      </c>
      <c r="O44" s="57"/>
      <c r="P44" s="57"/>
      <c r="Q44" s="57"/>
      <c r="R44" s="57">
        <v>1</v>
      </c>
      <c r="S44" s="57"/>
      <c r="T44" s="57"/>
      <c r="U44" s="57"/>
      <c r="V44" s="57">
        <v>1</v>
      </c>
      <c r="W44" s="7"/>
      <c r="X44" s="57"/>
      <c r="Y44" s="57"/>
      <c r="Z44" s="57">
        <v>1</v>
      </c>
      <c r="AA44" s="57"/>
      <c r="AB44" s="57"/>
      <c r="AC44" s="57"/>
      <c r="AD44" s="57"/>
      <c r="AE44" s="57"/>
      <c r="AF44" s="57"/>
      <c r="AG44" s="82"/>
      <c r="AH44" s="18" t="s">
        <v>43</v>
      </c>
    </row>
    <row r="45" spans="1:34" ht="43.5" customHeight="1">
      <c r="A45" s="31"/>
      <c r="B45" s="103"/>
      <c r="C45" s="99"/>
      <c r="D45" s="51" t="s">
        <v>79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3"/>
      <c r="AG45" s="82"/>
      <c r="AH45" s="18"/>
    </row>
    <row r="46" spans="1:34" ht="43.5" customHeight="1">
      <c r="A46" s="31"/>
      <c r="B46" s="103"/>
      <c r="C46" s="99"/>
      <c r="D46" s="48" t="s">
        <v>80</v>
      </c>
      <c r="E46" s="6">
        <f>G46/F46</f>
        <v>0</v>
      </c>
      <c r="F46" s="15">
        <f>R46+T46+V46</f>
        <v>3</v>
      </c>
      <c r="G46" s="15">
        <f>M46+O46+Q46</f>
        <v>0</v>
      </c>
      <c r="H46" s="15"/>
      <c r="I46" s="15"/>
      <c r="J46" s="15"/>
      <c r="K46" s="15"/>
      <c r="M46" s="15"/>
      <c r="O46" s="15"/>
      <c r="Q46" s="15"/>
      <c r="R46" s="57">
        <v>1</v>
      </c>
      <c r="S46" s="15"/>
      <c r="T46" s="57">
        <v>1</v>
      </c>
      <c r="U46" s="15"/>
      <c r="V46" s="57">
        <v>1</v>
      </c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82"/>
      <c r="AH46" s="18" t="s">
        <v>81</v>
      </c>
    </row>
    <row r="47" spans="1:34" ht="43.5" customHeight="1">
      <c r="A47" s="31"/>
      <c r="B47" s="103"/>
      <c r="C47" s="99"/>
      <c r="D47" s="48" t="s">
        <v>82</v>
      </c>
      <c r="E47" s="6">
        <f>G47/F47</f>
        <v>0</v>
      </c>
      <c r="F47" s="5">
        <f>L47+P47+T47+X47</f>
        <v>4</v>
      </c>
      <c r="G47" s="5">
        <f>U47+W47+Y47</f>
        <v>0</v>
      </c>
      <c r="H47" s="57"/>
      <c r="I47" s="57"/>
      <c r="J47" s="57"/>
      <c r="K47" s="57"/>
      <c r="L47" s="57">
        <v>1</v>
      </c>
      <c r="M47" s="57">
        <v>1</v>
      </c>
      <c r="N47" s="57"/>
      <c r="O47" s="57"/>
      <c r="P47" s="57">
        <v>1</v>
      </c>
      <c r="Q47" s="57">
        <v>1</v>
      </c>
      <c r="R47" s="57"/>
      <c r="S47" s="57"/>
      <c r="T47" s="57">
        <v>1</v>
      </c>
      <c r="U47" s="57"/>
      <c r="W47" s="57"/>
      <c r="X47" s="57">
        <v>1</v>
      </c>
      <c r="Y47" s="57"/>
      <c r="Z47" s="57"/>
      <c r="AA47" s="57"/>
      <c r="AB47" s="57"/>
      <c r="AC47" s="57"/>
      <c r="AD47" s="57"/>
      <c r="AE47" s="57"/>
      <c r="AF47" s="57"/>
      <c r="AG47" s="82"/>
      <c r="AH47" s="18" t="s">
        <v>81</v>
      </c>
    </row>
    <row r="48" spans="1:34" ht="43.5" customHeight="1">
      <c r="A48" s="31"/>
      <c r="B48" s="103"/>
      <c r="C48" s="99"/>
      <c r="D48" s="51" t="s">
        <v>83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3"/>
      <c r="AG48" s="82"/>
      <c r="AH48" s="18"/>
    </row>
    <row r="49" spans="1:35" ht="43.5" customHeight="1">
      <c r="A49" s="31"/>
      <c r="B49" s="103"/>
      <c r="C49" s="99"/>
      <c r="D49" s="14" t="s">
        <v>84</v>
      </c>
      <c r="E49" s="6">
        <f>G49/F49</f>
        <v>0</v>
      </c>
      <c r="F49" s="5">
        <f>N49+V49</f>
        <v>2</v>
      </c>
      <c r="G49" s="5">
        <f>O49+W49</f>
        <v>0</v>
      </c>
      <c r="H49" s="57"/>
      <c r="I49" s="57"/>
      <c r="J49" s="57"/>
      <c r="K49" s="57"/>
      <c r="L49" s="57"/>
      <c r="M49" s="57"/>
      <c r="N49" s="57">
        <v>1</v>
      </c>
      <c r="O49" s="57"/>
      <c r="P49" s="57"/>
      <c r="Q49" s="57"/>
      <c r="R49" s="57"/>
      <c r="S49" s="57"/>
      <c r="T49" s="57"/>
      <c r="U49" s="57"/>
      <c r="V49" s="57">
        <v>1</v>
      </c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82"/>
      <c r="AH49" s="18" t="s">
        <v>43</v>
      </c>
    </row>
    <row r="50" spans="1:35" ht="43.5" customHeight="1">
      <c r="A50" s="31"/>
      <c r="B50" s="103"/>
      <c r="C50" s="99"/>
      <c r="D50" s="1" t="s">
        <v>85</v>
      </c>
      <c r="E50" s="6">
        <f>G50/F50</f>
        <v>0</v>
      </c>
      <c r="F50" s="5">
        <f>X50</f>
        <v>1</v>
      </c>
      <c r="G50" s="5">
        <f>Y50</f>
        <v>0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>
        <v>1</v>
      </c>
      <c r="Y50" s="57"/>
      <c r="Z50" s="57"/>
      <c r="AA50" s="57"/>
      <c r="AB50" s="57"/>
      <c r="AC50" s="57"/>
      <c r="AD50" s="57"/>
      <c r="AE50" s="57"/>
      <c r="AF50" s="57"/>
      <c r="AG50" s="82"/>
      <c r="AH50" s="18" t="s">
        <v>86</v>
      </c>
    </row>
    <row r="51" spans="1:35" ht="43.5" customHeight="1">
      <c r="A51" s="31"/>
      <c r="B51" s="103"/>
      <c r="C51" s="99"/>
      <c r="D51" s="51" t="s">
        <v>87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3"/>
      <c r="AG51" s="82"/>
      <c r="AH51" s="18"/>
    </row>
    <row r="52" spans="1:35" ht="43.5" customHeight="1">
      <c r="A52" s="31"/>
      <c r="B52" s="103"/>
      <c r="C52" s="99"/>
      <c r="D52" s="1" t="s">
        <v>88</v>
      </c>
      <c r="E52" s="6">
        <f>G52/F52</f>
        <v>0.33333333333333331</v>
      </c>
      <c r="F52" s="5">
        <f>+H52+J52+L52+N52+P52+R52+T52+V52+X52+Z52+AB52+AD52</f>
        <v>12</v>
      </c>
      <c r="G52" s="5">
        <f>+I52+K52+M52+O52+Q52+S52+U52+W52+Y52+AA52+AC52+AE52</f>
        <v>4</v>
      </c>
      <c r="H52" s="57">
        <v>1</v>
      </c>
      <c r="I52" s="57">
        <v>1</v>
      </c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/>
      <c r="P52" s="57">
        <v>1</v>
      </c>
      <c r="Q52" s="57">
        <v>1</v>
      </c>
      <c r="R52" s="57">
        <v>1</v>
      </c>
      <c r="S52" s="57"/>
      <c r="T52" s="57">
        <v>1</v>
      </c>
      <c r="U52" s="57"/>
      <c r="V52" s="57">
        <v>1</v>
      </c>
      <c r="W52" s="57"/>
      <c r="X52" s="57">
        <v>1</v>
      </c>
      <c r="Y52" s="57"/>
      <c r="Z52" s="57">
        <v>1</v>
      </c>
      <c r="AA52" s="57"/>
      <c r="AB52" s="57">
        <v>1</v>
      </c>
      <c r="AC52" s="57"/>
      <c r="AD52" s="57">
        <v>1</v>
      </c>
      <c r="AE52" s="57"/>
      <c r="AF52" s="57"/>
      <c r="AG52" s="82"/>
      <c r="AH52" s="18" t="s">
        <v>48</v>
      </c>
    </row>
    <row r="53" spans="1:35" ht="43.5" customHeight="1">
      <c r="A53" s="31"/>
      <c r="B53" s="103"/>
      <c r="C53" s="99"/>
      <c r="D53" s="1" t="s">
        <v>89</v>
      </c>
      <c r="E53" s="6">
        <f>G53/F53</f>
        <v>0.16666666666666666</v>
      </c>
      <c r="F53" s="5">
        <f>J53+N53+R53+V53+Z53+AD53</f>
        <v>6</v>
      </c>
      <c r="G53" s="5">
        <f>K53+O53+S53+W53+AA53+AE53</f>
        <v>1</v>
      </c>
      <c r="H53" s="57"/>
      <c r="I53" s="57"/>
      <c r="J53" s="57">
        <v>1</v>
      </c>
      <c r="K53" s="57">
        <v>1</v>
      </c>
      <c r="L53" s="57"/>
      <c r="M53" s="57"/>
      <c r="N53" s="57">
        <v>1</v>
      </c>
      <c r="O53" s="57"/>
      <c r="P53" s="57"/>
      <c r="Q53" s="57"/>
      <c r="R53" s="57">
        <v>1</v>
      </c>
      <c r="S53" s="57"/>
      <c r="T53" s="57"/>
      <c r="U53" s="57"/>
      <c r="V53" s="57">
        <v>1</v>
      </c>
      <c r="W53" s="7"/>
      <c r="X53" s="57"/>
      <c r="Y53" s="57"/>
      <c r="Z53" s="57">
        <v>1</v>
      </c>
      <c r="AA53" s="57"/>
      <c r="AB53" s="57"/>
      <c r="AC53" s="57"/>
      <c r="AD53" s="57">
        <v>1</v>
      </c>
      <c r="AE53" s="57"/>
      <c r="AF53" s="57"/>
      <c r="AG53" s="82"/>
      <c r="AH53" s="18" t="s">
        <v>48</v>
      </c>
    </row>
    <row r="54" spans="1:35" ht="43.5" customHeight="1">
      <c r="A54" s="31"/>
      <c r="B54" s="103"/>
      <c r="C54" s="99"/>
      <c r="D54" s="1" t="s">
        <v>90</v>
      </c>
      <c r="E54" s="6">
        <f>G54/F54</f>
        <v>0.33333333333333331</v>
      </c>
      <c r="F54" s="5">
        <f>H54+J54+L54+N54+P54+R54+T54+V54+X54+Z54+AB54+AD54</f>
        <v>12</v>
      </c>
      <c r="G54" s="5">
        <f>I54+K54+M54+O54+Q54+S54+U54+W54+Y54+AA54+AC54+AE54</f>
        <v>4</v>
      </c>
      <c r="H54" s="57">
        <v>1</v>
      </c>
      <c r="I54" s="57">
        <v>1</v>
      </c>
      <c r="J54" s="57">
        <v>1</v>
      </c>
      <c r="K54" s="57">
        <v>1</v>
      </c>
      <c r="L54" s="57">
        <v>1</v>
      </c>
      <c r="M54" s="57">
        <v>1</v>
      </c>
      <c r="N54" s="57">
        <v>1</v>
      </c>
      <c r="O54" s="57"/>
      <c r="P54" s="57">
        <v>1</v>
      </c>
      <c r="Q54" s="57">
        <v>1</v>
      </c>
      <c r="R54" s="57">
        <v>1</v>
      </c>
      <c r="S54" s="57"/>
      <c r="T54" s="57">
        <v>1</v>
      </c>
      <c r="U54" s="57"/>
      <c r="V54" s="57">
        <v>1</v>
      </c>
      <c r="W54" s="7"/>
      <c r="X54" s="57">
        <v>1</v>
      </c>
      <c r="Y54" s="57"/>
      <c r="Z54" s="57">
        <v>1</v>
      </c>
      <c r="AA54" s="57"/>
      <c r="AB54" s="57">
        <v>1</v>
      </c>
      <c r="AC54" s="57"/>
      <c r="AD54" s="57">
        <v>1</v>
      </c>
      <c r="AE54" s="57"/>
      <c r="AF54" s="57"/>
      <c r="AG54" s="82"/>
      <c r="AH54" s="18" t="s">
        <v>48</v>
      </c>
    </row>
    <row r="55" spans="1:35" ht="43.5" customHeight="1">
      <c r="A55" s="31"/>
      <c r="B55" s="103"/>
      <c r="C55" s="99"/>
      <c r="D55" s="1" t="s">
        <v>91</v>
      </c>
      <c r="E55" s="6">
        <f>G55/F55</f>
        <v>0.33333333333333331</v>
      </c>
      <c r="F55" s="5">
        <f>H55+J55+L55+N55+P55+R55+T55+V55+X55+Z55+AB55+AD55</f>
        <v>12</v>
      </c>
      <c r="G55" s="5">
        <f>I55+K55+M55+O55+Q55+S55+U55+W55+Y55+AA55+AC55+AE55</f>
        <v>4</v>
      </c>
      <c r="H55" s="57">
        <v>1</v>
      </c>
      <c r="I55" s="57">
        <v>1</v>
      </c>
      <c r="J55" s="57">
        <v>1</v>
      </c>
      <c r="K55" s="57">
        <v>1</v>
      </c>
      <c r="L55" s="57">
        <v>1</v>
      </c>
      <c r="M55" s="57">
        <v>1</v>
      </c>
      <c r="N55" s="57">
        <v>1</v>
      </c>
      <c r="O55" s="57"/>
      <c r="P55" s="57">
        <v>1</v>
      </c>
      <c r="Q55" s="57">
        <v>1</v>
      </c>
      <c r="R55" s="57">
        <v>1</v>
      </c>
      <c r="S55" s="57"/>
      <c r="T55" s="57">
        <v>1</v>
      </c>
      <c r="U55" s="57"/>
      <c r="V55" s="57">
        <v>1</v>
      </c>
      <c r="W55" s="7"/>
      <c r="X55" s="57">
        <v>1</v>
      </c>
      <c r="Y55" s="57"/>
      <c r="Z55" s="57">
        <v>1</v>
      </c>
      <c r="AA55" s="57"/>
      <c r="AB55" s="57">
        <v>1</v>
      </c>
      <c r="AC55" s="57"/>
      <c r="AD55" s="57">
        <v>1</v>
      </c>
      <c r="AE55" s="57"/>
      <c r="AF55" s="57"/>
      <c r="AG55" s="82"/>
      <c r="AH55" s="18" t="s">
        <v>48</v>
      </c>
    </row>
    <row r="56" spans="1:35" ht="43.5" customHeight="1">
      <c r="A56" s="31"/>
      <c r="B56" s="103"/>
      <c r="C56" s="100"/>
      <c r="D56" s="10" t="s">
        <v>92</v>
      </c>
      <c r="E56" s="6">
        <f>G56/F56</f>
        <v>0.16666666666666666</v>
      </c>
      <c r="F56" s="5">
        <f>J56+N56+R56+V56+Z56+AD56</f>
        <v>6</v>
      </c>
      <c r="G56" s="5">
        <f>K56+O56+S56+W56+AA56+AE56</f>
        <v>1</v>
      </c>
      <c r="H56" s="57"/>
      <c r="I56" s="57"/>
      <c r="J56" s="57">
        <v>1</v>
      </c>
      <c r="K56" s="57">
        <v>1</v>
      </c>
      <c r="L56" s="57"/>
      <c r="M56" s="57"/>
      <c r="N56" s="57">
        <v>1</v>
      </c>
      <c r="O56" s="57"/>
      <c r="P56" s="57"/>
      <c r="Q56" s="57"/>
      <c r="R56" s="57">
        <v>1</v>
      </c>
      <c r="S56" s="57"/>
      <c r="T56" s="57"/>
      <c r="U56" s="57"/>
      <c r="V56" s="57">
        <v>1</v>
      </c>
      <c r="W56" s="7"/>
      <c r="X56" s="57"/>
      <c r="Y56" s="57"/>
      <c r="Z56" s="57">
        <v>1</v>
      </c>
      <c r="AA56" s="57"/>
      <c r="AB56" s="57"/>
      <c r="AC56" s="57"/>
      <c r="AD56" s="57">
        <v>1</v>
      </c>
      <c r="AE56" s="57"/>
      <c r="AF56" s="57"/>
      <c r="AG56" s="82"/>
      <c r="AH56" s="18" t="s">
        <v>48</v>
      </c>
    </row>
    <row r="57" spans="1:35" ht="43.5" customHeight="1">
      <c r="A57" s="31"/>
      <c r="B57" s="103"/>
      <c r="C57" s="98" t="s">
        <v>93</v>
      </c>
      <c r="D57" s="51" t="s">
        <v>94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3"/>
      <c r="AG57" s="82"/>
      <c r="AH57" s="18"/>
    </row>
    <row r="58" spans="1:35" ht="43.5" customHeight="1">
      <c r="A58" s="31"/>
      <c r="B58" s="103"/>
      <c r="C58" s="99"/>
      <c r="D58" s="48" t="s">
        <v>176</v>
      </c>
      <c r="E58" s="6">
        <f>G58/F58</f>
        <v>0.5</v>
      </c>
      <c r="F58" s="5">
        <f>L58+N58+P58+R58</f>
        <v>4</v>
      </c>
      <c r="G58" s="5">
        <f>M58+O58+Q58</f>
        <v>2</v>
      </c>
      <c r="H58" s="57"/>
      <c r="I58" s="57"/>
      <c r="J58" s="57"/>
      <c r="K58" s="57"/>
      <c r="L58" s="57">
        <v>1</v>
      </c>
      <c r="M58" s="57">
        <v>1</v>
      </c>
      <c r="N58" s="57">
        <v>1</v>
      </c>
      <c r="O58" s="57"/>
      <c r="P58" s="57">
        <v>1</v>
      </c>
      <c r="Q58" s="57">
        <v>1</v>
      </c>
      <c r="R58" s="57">
        <v>1</v>
      </c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82"/>
      <c r="AH58" s="18" t="s">
        <v>27</v>
      </c>
    </row>
    <row r="59" spans="1:35" ht="43.5" customHeight="1">
      <c r="A59" s="31"/>
      <c r="B59" s="61"/>
      <c r="C59" s="100"/>
      <c r="D59" s="48" t="s">
        <v>177</v>
      </c>
      <c r="E59" s="6">
        <f>G59/F59</f>
        <v>0</v>
      </c>
      <c r="F59" s="5">
        <f>V59+T59</f>
        <v>2</v>
      </c>
      <c r="G59" s="5">
        <f>S59+U59</f>
        <v>0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S59" s="57"/>
      <c r="T59" s="57">
        <v>1</v>
      </c>
      <c r="U59" s="57"/>
      <c r="V59" s="57">
        <v>1</v>
      </c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82"/>
      <c r="AH59" s="18" t="s">
        <v>27</v>
      </c>
      <c r="AI59" t="s">
        <v>97</v>
      </c>
    </row>
    <row r="60" spans="1:35" ht="43.5" customHeight="1">
      <c r="A60" s="31"/>
      <c r="B60" s="102" t="s">
        <v>57</v>
      </c>
      <c r="C60" s="98" t="s">
        <v>93</v>
      </c>
      <c r="D60" s="51" t="s">
        <v>98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3"/>
      <c r="AG60" s="82"/>
      <c r="AH60" s="18"/>
    </row>
    <row r="61" spans="1:35" ht="43.5" customHeight="1">
      <c r="A61" s="31"/>
      <c r="B61" s="103"/>
      <c r="C61" s="99"/>
      <c r="D61" s="1" t="s">
        <v>99</v>
      </c>
      <c r="E61" s="6">
        <f>G61/F61</f>
        <v>0.5</v>
      </c>
      <c r="F61" s="15">
        <f>P61+V61</f>
        <v>2</v>
      </c>
      <c r="G61" s="15">
        <f>Q61+W61</f>
        <v>1</v>
      </c>
      <c r="H61" s="15"/>
      <c r="I61" s="15"/>
      <c r="J61" s="15"/>
      <c r="K61" s="15"/>
      <c r="L61" s="15"/>
      <c r="M61" s="15"/>
      <c r="N61" s="15"/>
      <c r="O61" s="15"/>
      <c r="P61" s="57">
        <v>1</v>
      </c>
      <c r="Q61" s="57">
        <v>1</v>
      </c>
      <c r="R61" s="15"/>
      <c r="S61" s="15"/>
      <c r="T61" s="57"/>
      <c r="U61" s="15"/>
      <c r="V61" s="57">
        <v>1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82"/>
      <c r="AH61" s="18" t="s">
        <v>27</v>
      </c>
    </row>
    <row r="62" spans="1:35" ht="43.5" customHeight="1">
      <c r="A62" s="31"/>
      <c r="B62" s="103"/>
      <c r="C62" s="99"/>
      <c r="D62" s="51" t="s">
        <v>100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3"/>
      <c r="AG62" s="82"/>
      <c r="AH62" s="18"/>
    </row>
    <row r="63" spans="1:35" ht="43.5" customHeight="1">
      <c r="A63" s="31"/>
      <c r="B63" s="103"/>
      <c r="C63" s="99"/>
      <c r="D63" s="2" t="s">
        <v>101</v>
      </c>
      <c r="E63" s="6">
        <f>G63/F63</f>
        <v>0.25</v>
      </c>
      <c r="F63" s="5">
        <f>L63+N63+P63+R63</f>
        <v>4</v>
      </c>
      <c r="G63" s="5">
        <f>M63+O63</f>
        <v>1</v>
      </c>
      <c r="H63" s="57"/>
      <c r="I63" s="57"/>
      <c r="J63" s="57"/>
      <c r="K63" s="57"/>
      <c r="L63" s="57">
        <v>1</v>
      </c>
      <c r="M63" s="57">
        <v>1</v>
      </c>
      <c r="N63" s="57">
        <v>1</v>
      </c>
      <c r="O63" s="57"/>
      <c r="P63" s="57">
        <v>1</v>
      </c>
      <c r="Q63" s="57">
        <v>1</v>
      </c>
      <c r="R63" s="57">
        <v>1</v>
      </c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82"/>
      <c r="AH63" s="18" t="s">
        <v>27</v>
      </c>
    </row>
    <row r="64" spans="1:35" ht="43.5" customHeight="1">
      <c r="A64" s="31"/>
      <c r="B64" s="103"/>
      <c r="C64" s="99"/>
      <c r="D64" s="2" t="s">
        <v>102</v>
      </c>
      <c r="E64" s="6">
        <f>G64/F64</f>
        <v>0</v>
      </c>
      <c r="F64" s="5">
        <f>V64+X64</f>
        <v>2</v>
      </c>
      <c r="G64" s="5">
        <f>W64+Y64</f>
        <v>0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>
        <v>1</v>
      </c>
      <c r="W64" s="57"/>
      <c r="X64" s="57">
        <v>1</v>
      </c>
      <c r="Y64" s="57"/>
      <c r="Z64" s="57"/>
      <c r="AA64" s="57"/>
      <c r="AB64" s="57"/>
      <c r="AC64" s="57"/>
      <c r="AD64" s="57"/>
      <c r="AE64" s="57"/>
      <c r="AF64" s="57"/>
      <c r="AG64" s="82"/>
      <c r="AH64" s="18" t="s">
        <v>103</v>
      </c>
      <c r="AI64" t="s">
        <v>97</v>
      </c>
    </row>
    <row r="65" spans="1:34" ht="43.5" customHeight="1">
      <c r="A65" s="31"/>
      <c r="B65" s="103"/>
      <c r="C65" s="99"/>
      <c r="D65" s="51" t="s">
        <v>104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3"/>
      <c r="AG65" s="82"/>
      <c r="AH65" s="18"/>
    </row>
    <row r="66" spans="1:34" ht="43.5" customHeight="1">
      <c r="A66" s="31"/>
      <c r="B66" s="103"/>
      <c r="C66" s="99"/>
      <c r="D66" s="2" t="s">
        <v>105</v>
      </c>
      <c r="E66" s="6">
        <f>G66/F66</f>
        <v>1</v>
      </c>
      <c r="F66" s="5">
        <v>1</v>
      </c>
      <c r="G66" s="5">
        <f>K66+M66+O66+Q66+S66+U66</f>
        <v>1</v>
      </c>
      <c r="H66" s="57"/>
      <c r="I66" s="57"/>
      <c r="J66" s="57"/>
      <c r="K66" s="57"/>
      <c r="L66" s="57"/>
      <c r="M66" s="57"/>
      <c r="N66" s="57"/>
      <c r="O66" s="57"/>
      <c r="P66" s="57">
        <v>1</v>
      </c>
      <c r="Q66" s="57">
        <v>1</v>
      </c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82"/>
      <c r="AH66" s="18" t="s">
        <v>48</v>
      </c>
    </row>
    <row r="67" spans="1:34" ht="43.5" customHeight="1">
      <c r="A67" s="31"/>
      <c r="B67" s="103"/>
      <c r="C67" s="99"/>
      <c r="D67" s="2" t="s">
        <v>106</v>
      </c>
      <c r="E67" s="6">
        <f>G67/F67</f>
        <v>0</v>
      </c>
      <c r="F67" s="5">
        <v>1</v>
      </c>
      <c r="G67" s="5">
        <v>0</v>
      </c>
      <c r="H67" s="57"/>
      <c r="I67" s="57"/>
      <c r="J67" s="57"/>
      <c r="K67" s="57"/>
      <c r="L67" s="57"/>
      <c r="M67" s="57"/>
      <c r="N67" s="57"/>
      <c r="O67" s="57"/>
      <c r="P67" s="57">
        <v>1</v>
      </c>
      <c r="Q67" s="57">
        <v>1</v>
      </c>
      <c r="R67" s="57"/>
      <c r="S67" s="57"/>
      <c r="T67" s="57"/>
      <c r="U67" s="57"/>
      <c r="V67" s="57"/>
      <c r="W67" s="57"/>
      <c r="X67" s="57"/>
      <c r="Y67" s="57"/>
      <c r="Z67" s="57">
        <v>1</v>
      </c>
      <c r="AA67" s="57"/>
      <c r="AB67" s="57"/>
      <c r="AC67" s="57"/>
      <c r="AD67" s="57"/>
      <c r="AE67" s="57"/>
      <c r="AF67" s="57"/>
      <c r="AG67" s="82"/>
      <c r="AH67" s="18" t="s">
        <v>48</v>
      </c>
    </row>
    <row r="68" spans="1:34" ht="43.5" customHeight="1">
      <c r="A68" s="31"/>
      <c r="B68" s="103"/>
      <c r="C68" s="99"/>
      <c r="D68" s="2" t="s">
        <v>107</v>
      </c>
      <c r="E68" s="6">
        <f>G68/F68</f>
        <v>0</v>
      </c>
      <c r="F68" s="5">
        <v>6</v>
      </c>
      <c r="G68" s="5">
        <v>0</v>
      </c>
      <c r="H68" s="57"/>
      <c r="I68" s="57"/>
      <c r="J68" s="57"/>
      <c r="K68" s="57"/>
      <c r="L68" s="57"/>
      <c r="M68" s="57"/>
      <c r="N68" s="57">
        <v>1</v>
      </c>
      <c r="O68" s="57"/>
      <c r="P68" s="57"/>
      <c r="Q68" s="57"/>
      <c r="R68" s="57"/>
      <c r="S68" s="57"/>
      <c r="T68" s="57"/>
      <c r="U68" s="57"/>
      <c r="V68" s="57">
        <v>1</v>
      </c>
      <c r="W68" s="57"/>
      <c r="X68" s="57"/>
      <c r="Y68" s="57"/>
      <c r="Z68" s="57"/>
      <c r="AA68" s="57"/>
      <c r="AB68" s="57"/>
      <c r="AC68" s="57"/>
      <c r="AD68" s="57">
        <v>1</v>
      </c>
      <c r="AE68" s="57"/>
      <c r="AF68" s="57"/>
      <c r="AG68" s="82"/>
      <c r="AH68" s="18" t="s">
        <v>48</v>
      </c>
    </row>
    <row r="69" spans="1:34" ht="43.5" customHeight="1">
      <c r="A69" s="31"/>
      <c r="B69" s="103"/>
      <c r="C69" s="98" t="s">
        <v>108</v>
      </c>
      <c r="D69" s="51" t="s">
        <v>109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3"/>
      <c r="AG69" s="82"/>
      <c r="AH69" s="18"/>
    </row>
    <row r="70" spans="1:34" ht="43.5" customHeight="1">
      <c r="A70" s="31"/>
      <c r="B70" s="103"/>
      <c r="C70" s="99"/>
      <c r="D70" s="25" t="s">
        <v>110</v>
      </c>
      <c r="E70" s="6">
        <v>0</v>
      </c>
      <c r="F70" s="5">
        <f t="shared" ref="F70:G72" si="3">J70</f>
        <v>1</v>
      </c>
      <c r="G70" s="5">
        <f t="shared" si="3"/>
        <v>1</v>
      </c>
      <c r="H70" s="57"/>
      <c r="I70" s="57"/>
      <c r="J70" s="57">
        <v>1</v>
      </c>
      <c r="K70" s="26">
        <v>1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82"/>
      <c r="AH70" s="18" t="s">
        <v>111</v>
      </c>
    </row>
    <row r="71" spans="1:34" ht="43.5" customHeight="1">
      <c r="A71" s="31"/>
      <c r="B71" s="103"/>
      <c r="C71" s="99"/>
      <c r="D71" s="14" t="s">
        <v>112</v>
      </c>
      <c r="E71" s="6">
        <v>0</v>
      </c>
      <c r="F71" s="5">
        <f t="shared" si="3"/>
        <v>1</v>
      </c>
      <c r="G71" s="5">
        <f t="shared" si="3"/>
        <v>1</v>
      </c>
      <c r="H71" s="57"/>
      <c r="I71" s="57"/>
      <c r="J71" s="57">
        <v>1</v>
      </c>
      <c r="K71" s="26">
        <v>1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82"/>
      <c r="AH71" s="18" t="s">
        <v>111</v>
      </c>
    </row>
    <row r="72" spans="1:34" ht="43.5" customHeight="1">
      <c r="A72" s="31"/>
      <c r="B72" s="103"/>
      <c r="C72" s="99"/>
      <c r="D72" s="14" t="s">
        <v>113</v>
      </c>
      <c r="E72" s="6">
        <v>0</v>
      </c>
      <c r="F72" s="5">
        <f t="shared" si="3"/>
        <v>1</v>
      </c>
      <c r="G72" s="5">
        <f t="shared" si="3"/>
        <v>1</v>
      </c>
      <c r="H72" s="57"/>
      <c r="I72" s="57"/>
      <c r="J72" s="57">
        <v>1</v>
      </c>
      <c r="K72" s="26">
        <v>1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82"/>
      <c r="AH72" s="18" t="s">
        <v>111</v>
      </c>
    </row>
    <row r="73" spans="1:34" ht="43.5" customHeight="1">
      <c r="A73" s="31"/>
      <c r="B73" s="103"/>
      <c r="C73" s="99"/>
      <c r="D73" s="48" t="s">
        <v>178</v>
      </c>
      <c r="E73" s="6">
        <v>0</v>
      </c>
      <c r="F73" s="5">
        <f>L73+N73+P73+R73</f>
        <v>4</v>
      </c>
      <c r="G73" s="5">
        <f>M73+O73</f>
        <v>1</v>
      </c>
      <c r="H73" s="57"/>
      <c r="I73" s="57"/>
      <c r="J73" s="57"/>
      <c r="K73" s="57"/>
      <c r="L73" s="57">
        <v>1</v>
      </c>
      <c r="M73" s="26">
        <v>1</v>
      </c>
      <c r="N73" s="57">
        <v>1</v>
      </c>
      <c r="O73" s="57"/>
      <c r="P73" s="57">
        <v>1</v>
      </c>
      <c r="Q73" s="57">
        <v>1</v>
      </c>
      <c r="R73" s="57">
        <v>1</v>
      </c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82"/>
      <c r="AH73" s="18" t="s">
        <v>111</v>
      </c>
    </row>
    <row r="74" spans="1:34" ht="43.5" customHeight="1">
      <c r="A74" s="31"/>
      <c r="B74" s="103"/>
      <c r="C74" s="99"/>
      <c r="D74" s="27" t="s">
        <v>115</v>
      </c>
      <c r="E74" s="6">
        <v>0</v>
      </c>
      <c r="F74" s="5">
        <f>L74+N74</f>
        <v>2</v>
      </c>
      <c r="G74" s="5">
        <f>M74+O74</f>
        <v>1</v>
      </c>
      <c r="H74" s="57"/>
      <c r="I74" s="57"/>
      <c r="J74" s="57"/>
      <c r="K74" s="57"/>
      <c r="L74" s="57">
        <v>1</v>
      </c>
      <c r="M74" s="57">
        <v>1</v>
      </c>
      <c r="N74" s="57">
        <v>1</v>
      </c>
      <c r="O74" s="26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82"/>
      <c r="AH74" s="18" t="s">
        <v>111</v>
      </c>
    </row>
    <row r="75" spans="1:34" ht="43.5" customHeight="1">
      <c r="A75" s="31"/>
      <c r="B75" s="103"/>
      <c r="C75" s="99"/>
      <c r="D75" s="14" t="s">
        <v>116</v>
      </c>
      <c r="E75" s="6">
        <v>0</v>
      </c>
      <c r="F75" s="5">
        <f>N75</f>
        <v>1</v>
      </c>
      <c r="G75" s="5">
        <f>O75</f>
        <v>0</v>
      </c>
      <c r="H75" s="57"/>
      <c r="I75" s="57"/>
      <c r="J75" s="57"/>
      <c r="K75" s="57"/>
      <c r="L75" s="57"/>
      <c r="M75" s="57"/>
      <c r="N75" s="57">
        <v>1</v>
      </c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82"/>
      <c r="AH75" s="18" t="s">
        <v>111</v>
      </c>
    </row>
    <row r="76" spans="1:34" ht="43.5" customHeight="1">
      <c r="A76" s="31"/>
      <c r="B76" s="103"/>
      <c r="C76" s="99"/>
      <c r="D76" s="14" t="s">
        <v>117</v>
      </c>
      <c r="E76" s="6">
        <v>0</v>
      </c>
      <c r="F76" s="5">
        <f>R76</f>
        <v>1</v>
      </c>
      <c r="G76" s="5">
        <f>S76</f>
        <v>0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>
        <v>1</v>
      </c>
      <c r="S76" s="26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82"/>
      <c r="AH76" s="18" t="s">
        <v>111</v>
      </c>
    </row>
    <row r="77" spans="1:34" ht="43.5" customHeight="1">
      <c r="A77" s="31"/>
      <c r="B77" s="103"/>
      <c r="C77" s="99"/>
      <c r="D77" s="14" t="s">
        <v>118</v>
      </c>
      <c r="E77" s="6">
        <v>0</v>
      </c>
      <c r="F77" s="5">
        <f>V77</f>
        <v>1</v>
      </c>
      <c r="G77" s="5">
        <f>W77</f>
        <v>0</v>
      </c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>
        <v>1</v>
      </c>
      <c r="W77" s="26"/>
      <c r="X77" s="57"/>
      <c r="Y77" s="57"/>
      <c r="Z77" s="57"/>
      <c r="AA77" s="57"/>
      <c r="AB77" s="57"/>
      <c r="AC77" s="57"/>
      <c r="AD77" s="57"/>
      <c r="AE77" s="57"/>
      <c r="AF77" s="57"/>
      <c r="AG77" s="82"/>
      <c r="AH77" s="18" t="s">
        <v>111</v>
      </c>
    </row>
    <row r="78" spans="1:34" ht="43.5" customHeight="1">
      <c r="A78" s="31"/>
      <c r="B78" s="103"/>
      <c r="C78" s="99"/>
      <c r="D78" s="14" t="s">
        <v>119</v>
      </c>
      <c r="E78" s="6">
        <v>0</v>
      </c>
      <c r="F78" s="5">
        <f>X78</f>
        <v>1</v>
      </c>
      <c r="G78" s="5">
        <f>Y78</f>
        <v>0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26">
        <v>1</v>
      </c>
      <c r="Y78" s="57"/>
      <c r="Z78" s="57"/>
      <c r="AA78" s="57"/>
      <c r="AB78" s="57"/>
      <c r="AC78" s="57"/>
      <c r="AD78" s="57"/>
      <c r="AE78" s="57"/>
      <c r="AF78" s="57"/>
      <c r="AG78" s="82"/>
      <c r="AH78" s="18" t="s">
        <v>111</v>
      </c>
    </row>
    <row r="79" spans="1:34" ht="43.5" customHeight="1">
      <c r="A79" s="31"/>
      <c r="B79" s="104"/>
      <c r="C79" s="100"/>
      <c r="D79" s="2" t="s">
        <v>120</v>
      </c>
      <c r="E79" s="6">
        <v>0</v>
      </c>
      <c r="F79" s="5">
        <f>Z79</f>
        <v>1</v>
      </c>
      <c r="G79" s="5">
        <f>AA79</f>
        <v>0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7"/>
      <c r="X79" s="57"/>
      <c r="Y79" s="57"/>
      <c r="Z79" s="57">
        <v>1</v>
      </c>
      <c r="AA79" s="26"/>
      <c r="AB79" s="57"/>
      <c r="AC79" s="57"/>
      <c r="AD79" s="57"/>
      <c r="AE79" s="57"/>
      <c r="AF79" s="57"/>
      <c r="AG79" s="82"/>
      <c r="AH79" s="18" t="s">
        <v>121</v>
      </c>
    </row>
    <row r="80" spans="1:34" ht="43.5" customHeight="1">
      <c r="A80" s="31"/>
      <c r="B80" s="95" t="s">
        <v>122</v>
      </c>
      <c r="C80" s="98" t="s">
        <v>123</v>
      </c>
      <c r="D80" s="1" t="s">
        <v>124</v>
      </c>
      <c r="E80" s="6">
        <v>0</v>
      </c>
      <c r="F80" s="5">
        <f>X80</f>
        <v>1</v>
      </c>
      <c r="G80" s="5">
        <f>Y80</f>
        <v>0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>
        <v>1</v>
      </c>
      <c r="Y80" s="57"/>
      <c r="Z80" s="57"/>
      <c r="AA80" s="57"/>
      <c r="AB80" s="57"/>
      <c r="AC80" s="57"/>
      <c r="AD80" s="57"/>
      <c r="AE80" s="57"/>
      <c r="AF80" s="57"/>
      <c r="AG80" s="82"/>
      <c r="AH80" s="18" t="s">
        <v>27</v>
      </c>
    </row>
    <row r="81" spans="1:34" ht="43.5" customHeight="1">
      <c r="A81" s="31"/>
      <c r="B81" s="96"/>
      <c r="C81" s="99"/>
      <c r="D81" s="1" t="s">
        <v>125</v>
      </c>
      <c r="E81" s="6">
        <v>0</v>
      </c>
      <c r="F81" s="5">
        <f>V81</f>
        <v>1</v>
      </c>
      <c r="G81" s="5">
        <f>W81</f>
        <v>0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>
        <v>1</v>
      </c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82"/>
      <c r="AH81" s="18" t="s">
        <v>27</v>
      </c>
    </row>
    <row r="82" spans="1:34" ht="43.5" customHeight="1">
      <c r="A82" s="31"/>
      <c r="B82" s="97"/>
      <c r="C82" s="100"/>
      <c r="D82" s="1" t="s">
        <v>126</v>
      </c>
      <c r="E82" s="6">
        <f t="shared" ref="E82:E84" si="4">G82/F82</f>
        <v>0</v>
      </c>
      <c r="F82" s="5">
        <f>Z82</f>
        <v>1</v>
      </c>
      <c r="G82" s="5">
        <f>AA82</f>
        <v>0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>
        <v>1</v>
      </c>
      <c r="AA82" s="57"/>
      <c r="AB82" s="57"/>
      <c r="AC82" s="57"/>
      <c r="AD82" s="57"/>
      <c r="AE82" s="57"/>
      <c r="AF82" s="57"/>
      <c r="AG82" s="82"/>
      <c r="AH82" s="18" t="s">
        <v>27</v>
      </c>
    </row>
    <row r="83" spans="1:34" ht="43.5" customHeight="1">
      <c r="A83" s="31"/>
      <c r="B83" s="95" t="s">
        <v>127</v>
      </c>
      <c r="C83" s="98" t="s">
        <v>128</v>
      </c>
      <c r="D83" s="1" t="s">
        <v>129</v>
      </c>
      <c r="E83" s="6">
        <f t="shared" si="4"/>
        <v>0</v>
      </c>
      <c r="F83" s="5">
        <f>AB83</f>
        <v>1</v>
      </c>
      <c r="G83" s="5">
        <f>AC83</f>
        <v>0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>
        <v>1</v>
      </c>
      <c r="AC83" s="57"/>
      <c r="AD83" s="57"/>
      <c r="AE83" s="57"/>
      <c r="AF83" s="57"/>
      <c r="AG83" s="82"/>
      <c r="AH83" s="18" t="s">
        <v>27</v>
      </c>
    </row>
    <row r="84" spans="1:34" ht="43.5" customHeight="1">
      <c r="A84" s="31"/>
      <c r="B84" s="97"/>
      <c r="C84" s="100"/>
      <c r="D84" s="49" t="s">
        <v>130</v>
      </c>
      <c r="E84" s="6">
        <f t="shared" si="4"/>
        <v>0</v>
      </c>
      <c r="F84" s="5">
        <f>N84+R84+X84+AD84</f>
        <v>4</v>
      </c>
      <c r="G84" s="5">
        <f>M84+S84+Y84+AE84</f>
        <v>0</v>
      </c>
      <c r="H84" s="4"/>
      <c r="I84" s="4"/>
      <c r="J84" s="4"/>
      <c r="K84" s="4"/>
      <c r="M84" s="4"/>
      <c r="N84" s="4">
        <v>1</v>
      </c>
      <c r="O84" s="4"/>
      <c r="P84" s="4"/>
      <c r="Q84" s="4"/>
      <c r="R84" s="4">
        <v>1</v>
      </c>
      <c r="S84" s="4"/>
      <c r="T84" s="4"/>
      <c r="U84" s="4"/>
      <c r="V84" s="4"/>
      <c r="W84" s="4"/>
      <c r="X84" s="4">
        <v>1</v>
      </c>
      <c r="Y84" s="4"/>
      <c r="Z84" s="4"/>
      <c r="AA84" s="4"/>
      <c r="AB84" s="57"/>
      <c r="AC84" s="4"/>
      <c r="AD84" s="4">
        <v>1</v>
      </c>
      <c r="AE84" s="4"/>
      <c r="AF84" s="57"/>
      <c r="AG84" s="83"/>
      <c r="AH84" s="18" t="s">
        <v>27</v>
      </c>
    </row>
    <row r="85" spans="1:34" ht="29.1" customHeight="1">
      <c r="A85" s="31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7"/>
      <c r="AF85" s="59" t="s">
        <v>131</v>
      </c>
      <c r="AG85" s="150">
        <f>AF88</f>
        <v>0.40370370370370373</v>
      </c>
    </row>
    <row r="86" spans="1:34" ht="43.5" customHeight="1">
      <c r="A86" s="31"/>
      <c r="B86" s="89"/>
      <c r="C86" s="89"/>
      <c r="D86" s="89"/>
      <c r="E86" s="89"/>
      <c r="F86" s="89"/>
      <c r="G86" s="90"/>
      <c r="H86" s="1">
        <f t="shared" ref="H86:AC86" si="5">SUM(H3:H84)</f>
        <v>12</v>
      </c>
      <c r="I86" s="1">
        <f t="shared" si="5"/>
        <v>12</v>
      </c>
      <c r="J86" s="1">
        <f t="shared" si="5"/>
        <v>17</v>
      </c>
      <c r="K86" s="1">
        <f t="shared" si="5"/>
        <v>17</v>
      </c>
      <c r="L86" s="1">
        <f>SUM(L3:L84)</f>
        <v>24</v>
      </c>
      <c r="M86" s="1">
        <f t="shared" si="5"/>
        <v>24</v>
      </c>
      <c r="N86" s="1">
        <f t="shared" si="5"/>
        <v>29</v>
      </c>
      <c r="O86" s="1">
        <v>29</v>
      </c>
      <c r="P86" s="1">
        <f t="shared" si="5"/>
        <v>27</v>
      </c>
      <c r="Q86" s="1">
        <f t="shared" si="5"/>
        <v>27</v>
      </c>
      <c r="R86" s="1">
        <f t="shared" si="5"/>
        <v>32</v>
      </c>
      <c r="S86" s="1">
        <f t="shared" si="5"/>
        <v>0</v>
      </c>
      <c r="T86" s="1">
        <f t="shared" si="5"/>
        <v>19</v>
      </c>
      <c r="U86" s="1">
        <f t="shared" si="5"/>
        <v>0</v>
      </c>
      <c r="V86" s="1">
        <f t="shared" si="5"/>
        <v>26</v>
      </c>
      <c r="W86" s="1">
        <f t="shared" si="5"/>
        <v>0</v>
      </c>
      <c r="X86" s="1">
        <f t="shared" si="5"/>
        <v>26</v>
      </c>
      <c r="Y86" s="1">
        <f t="shared" si="5"/>
        <v>0</v>
      </c>
      <c r="Z86" s="1">
        <f t="shared" si="5"/>
        <v>22</v>
      </c>
      <c r="AA86" s="1">
        <f t="shared" si="5"/>
        <v>0</v>
      </c>
      <c r="AB86" s="1">
        <f t="shared" si="5"/>
        <v>16</v>
      </c>
      <c r="AC86" s="1">
        <f t="shared" si="5"/>
        <v>0</v>
      </c>
      <c r="AD86" s="1">
        <f>SUM(AD3:AD84)</f>
        <v>20</v>
      </c>
      <c r="AE86" s="1"/>
      <c r="AF86" s="8">
        <f>H86+J86+L86+N86+P86+R86+T86+V86+X86+Z86+AB86+AD86</f>
        <v>270</v>
      </c>
      <c r="AG86" s="151"/>
    </row>
    <row r="87" spans="1:34" ht="43.5" customHeight="1">
      <c r="A87" s="31"/>
      <c r="B87" s="91"/>
      <c r="C87" s="91"/>
      <c r="D87" s="91"/>
      <c r="E87" s="91"/>
      <c r="F87" s="91"/>
      <c r="G87" s="92"/>
      <c r="H87" s="76">
        <f>I4+I6+I17+I18+I20+I21+I23+I35+I39+I52+I54+I55</f>
        <v>12</v>
      </c>
      <c r="I87" s="76"/>
      <c r="J87" s="76">
        <f>K4+K17+K18+K20+K21+K23+K30+K35+K39+K52+K53+K54+K55+K56+K70+K71+K72</f>
        <v>17</v>
      </c>
      <c r="K87" s="76"/>
      <c r="L87" s="76">
        <f>SUM(M3:M84)</f>
        <v>24</v>
      </c>
      <c r="M87" s="76"/>
      <c r="N87" s="76">
        <v>29</v>
      </c>
      <c r="O87" s="76"/>
      <c r="P87" s="76">
        <v>27</v>
      </c>
      <c r="Q87" s="76"/>
      <c r="R87" s="76">
        <f>S84+S76+S59+S56+S55+S54+S52+S53+S44+S42+S41+S39+S38+S35+S34+S32+S30+S29+S27+S26+S23+S21+S20+S18+S17+S14+S12+S11+S8+S7</f>
        <v>0</v>
      </c>
      <c r="S87" s="76"/>
      <c r="T87" s="76">
        <f>U7+U8+U17+U18+U20+U21+U23+U24+U29+U35+U39+U43+U47+U52+U54+U55+U59</f>
        <v>0</v>
      </c>
      <c r="U87" s="76"/>
      <c r="V87" s="76">
        <f>W81+W77+W68+W64+W61+W56+W55+W54+W53+W52+W49+W47+W44+W39+W35+W30+W29+W24+W23+W21+W20+W18+W17+W8+W7</f>
        <v>0</v>
      </c>
      <c r="W87" s="76"/>
      <c r="X87" s="76">
        <f>Y84+Y80+Y78+Y64+Y55+Y54+Y52+Y50+Y47+Y43+Y39+Y35+Y34+Y33+Y32+Y31+Y29+Y26+Y23+Y21+Y20+Y18+Y17+Y12+Y8+Y7</f>
        <v>0</v>
      </c>
      <c r="Y87" s="76"/>
      <c r="Z87" s="76">
        <f>AA82+AA79+AA67+AA56+AA55+AA54+AA53+AA52+AA44+AA39+AA38+AA35+AA30+AA29+AA23+AA21+AA20+AA18+AA17+AA8+AA7</f>
        <v>0</v>
      </c>
      <c r="AA87" s="76"/>
      <c r="AB87" s="76">
        <f>AC83+AC55+AC54+AC52+AC43+AC39+AC35+AC31+AC29+AC23+AC21+AC20+AC18+AC17+AC8+AC7</f>
        <v>0</v>
      </c>
      <c r="AC87" s="76"/>
      <c r="AD87" s="76">
        <f>AE84+AE68+AE56+AE55+AE54+AE53+AE52+AE39+AE35+AE32+AE30+AE29+AE26+AE23+AE21+AE20+AE18+AE14+AE12</f>
        <v>0</v>
      </c>
      <c r="AE87" s="76"/>
      <c r="AF87" s="8">
        <f>SUM(H87:AE87)</f>
        <v>109</v>
      </c>
      <c r="AG87" s="151"/>
    </row>
    <row r="88" spans="1:34" ht="43.5" customHeight="1">
      <c r="A88" s="31"/>
      <c r="B88" s="93"/>
      <c r="C88" s="93"/>
      <c r="D88" s="93"/>
      <c r="E88" s="93"/>
      <c r="F88" s="93"/>
      <c r="G88" s="94"/>
      <c r="H88" s="77">
        <f>H87/H86</f>
        <v>1</v>
      </c>
      <c r="I88" s="77"/>
      <c r="J88" s="77">
        <f>J87/J86</f>
        <v>1</v>
      </c>
      <c r="K88" s="77"/>
      <c r="L88" s="77">
        <f>L87/L86</f>
        <v>1</v>
      </c>
      <c r="M88" s="77"/>
      <c r="N88" s="77">
        <f>N87/N86</f>
        <v>1</v>
      </c>
      <c r="O88" s="77"/>
      <c r="P88" s="77">
        <f>P87/P86</f>
        <v>1</v>
      </c>
      <c r="Q88" s="77"/>
      <c r="R88" s="77">
        <f>R87/R86</f>
        <v>0</v>
      </c>
      <c r="S88" s="77"/>
      <c r="T88" s="77">
        <f>T87/T86</f>
        <v>0</v>
      </c>
      <c r="U88" s="77"/>
      <c r="V88" s="77">
        <f>V87/V86</f>
        <v>0</v>
      </c>
      <c r="W88" s="77"/>
      <c r="X88" s="77">
        <f>X87/X86</f>
        <v>0</v>
      </c>
      <c r="Y88" s="77"/>
      <c r="Z88" s="77">
        <f>Z87/Z86</f>
        <v>0</v>
      </c>
      <c r="AA88" s="77"/>
      <c r="AB88" s="77">
        <f>AB87/AB86</f>
        <v>0</v>
      </c>
      <c r="AC88" s="77"/>
      <c r="AD88" s="77">
        <f>AD87/AD86</f>
        <v>0</v>
      </c>
      <c r="AE88" s="77"/>
      <c r="AF88" s="58">
        <f>+AF87/AF86</f>
        <v>0.40370370370370373</v>
      </c>
      <c r="AG88" s="152"/>
    </row>
    <row r="89" spans="1:34">
      <c r="A89" s="31"/>
      <c r="B89" s="36"/>
      <c r="C89" s="37"/>
      <c r="D89" s="37"/>
      <c r="E89" s="37"/>
      <c r="F89" s="37"/>
      <c r="G89" s="37"/>
      <c r="H89" s="145">
        <f>H86/$AG$89</f>
        <v>4.4444444444444446E-2</v>
      </c>
      <c r="I89" s="146"/>
      <c r="J89" s="145">
        <f t="shared" ref="J89" si="6">J86/$AG$89</f>
        <v>6.2962962962962957E-2</v>
      </c>
      <c r="K89" s="146"/>
      <c r="L89" s="145">
        <f>L86/$AG$89</f>
        <v>8.8888888888888892E-2</v>
      </c>
      <c r="M89" s="146"/>
      <c r="N89" s="145">
        <f t="shared" ref="N89" si="7">N86/$AG$89</f>
        <v>0.10740740740740741</v>
      </c>
      <c r="O89" s="146"/>
      <c r="P89" s="145">
        <f t="shared" ref="P89" si="8">P86/$AG$89</f>
        <v>0.1</v>
      </c>
      <c r="Q89" s="146"/>
      <c r="R89" s="145">
        <f t="shared" ref="R89" si="9">R86/$AG$89</f>
        <v>0.11851851851851852</v>
      </c>
      <c r="S89" s="146"/>
      <c r="T89" s="145">
        <f t="shared" ref="T89" si="10">T86/$AG$89</f>
        <v>7.0370370370370375E-2</v>
      </c>
      <c r="U89" s="146"/>
      <c r="V89" s="145">
        <f t="shared" ref="V89" si="11">V86/$AG$89</f>
        <v>9.6296296296296297E-2</v>
      </c>
      <c r="W89" s="146"/>
      <c r="X89" s="145">
        <f t="shared" ref="X89" si="12">X86/$AG$89</f>
        <v>9.6296296296296297E-2</v>
      </c>
      <c r="Y89" s="146"/>
      <c r="Z89" s="145">
        <f t="shared" ref="Z89" si="13">Z86/$AG$89</f>
        <v>8.1481481481481488E-2</v>
      </c>
      <c r="AA89" s="146"/>
      <c r="AB89" s="145">
        <f t="shared" ref="AB89" si="14">AB86/$AG$89</f>
        <v>5.9259259259259262E-2</v>
      </c>
      <c r="AC89" s="146"/>
      <c r="AD89" s="145">
        <f t="shared" ref="AD89" si="15">AD86/$AG$89</f>
        <v>7.407407407407407E-2</v>
      </c>
      <c r="AE89" s="146"/>
      <c r="AF89" s="37"/>
      <c r="AG89" s="37">
        <f>H86+J86+L86+N86+P86+R86+T86+V86+X86+Z86+AB86+AD86</f>
        <v>270</v>
      </c>
    </row>
    <row r="90" spans="1:34">
      <c r="Z90" s="55"/>
      <c r="AA90" s="55"/>
    </row>
    <row r="91" spans="1:34">
      <c r="B91" s="117" t="s">
        <v>132</v>
      </c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  <c r="Z91" s="55"/>
      <c r="AA91" s="55"/>
    </row>
    <row r="92" spans="1:34">
      <c r="B92" s="62" t="s">
        <v>133</v>
      </c>
      <c r="C92" s="120" t="s">
        <v>134</v>
      </c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Z92" s="55"/>
      <c r="AA92" s="55"/>
    </row>
    <row r="93" spans="1:34" ht="39" customHeight="1">
      <c r="B93" s="56">
        <v>44284</v>
      </c>
      <c r="C93" s="147" t="s">
        <v>179</v>
      </c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  <c r="Z93" s="55"/>
      <c r="AA93" s="55"/>
    </row>
    <row r="94" spans="1:34">
      <c r="B94" s="33"/>
      <c r="C94" s="124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  <c r="Z94" s="55"/>
      <c r="AA94" s="55"/>
    </row>
    <row r="95" spans="1:34">
      <c r="B95" s="33"/>
      <c r="C95" s="127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9"/>
      <c r="Z95" s="55"/>
      <c r="AA95" s="55"/>
    </row>
    <row r="96" spans="1:34">
      <c r="B96" s="33"/>
      <c r="C96" s="110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2"/>
      <c r="Z96" s="55"/>
      <c r="AA96" s="55"/>
    </row>
    <row r="97" spans="2:27">
      <c r="B97" s="34"/>
      <c r="C97" s="113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5"/>
      <c r="Z97" s="55"/>
      <c r="AA97" s="55"/>
    </row>
    <row r="98" spans="2:27">
      <c r="B98" s="116" t="s">
        <v>180</v>
      </c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Z98" s="55"/>
      <c r="AA98" s="55"/>
    </row>
    <row r="99" spans="2:27">
      <c r="Z99" s="55"/>
      <c r="AA99" s="55"/>
    </row>
    <row r="100" spans="2:27">
      <c r="Z100" s="55"/>
      <c r="AA100" s="55"/>
    </row>
    <row r="101" spans="2:27">
      <c r="Z101" s="55"/>
      <c r="AA101" s="55"/>
    </row>
    <row r="102" spans="2:27">
      <c r="Z102" s="55"/>
      <c r="AA102" s="55"/>
    </row>
    <row r="103" spans="2:27">
      <c r="Z103" s="55"/>
      <c r="AA103" s="55"/>
    </row>
    <row r="104" spans="2:27">
      <c r="Z104" s="55"/>
      <c r="AA104" s="55"/>
    </row>
    <row r="105" spans="2:27">
      <c r="Z105" s="55"/>
      <c r="AA105" s="55"/>
    </row>
    <row r="106" spans="2:27">
      <c r="Z106" s="55"/>
      <c r="AA106" s="55"/>
    </row>
    <row r="107" spans="2:27">
      <c r="Z107" s="55"/>
      <c r="AA107" s="55"/>
    </row>
    <row r="108" spans="2:27">
      <c r="Z108" s="55"/>
      <c r="AA108" s="55"/>
    </row>
    <row r="109" spans="2:27">
      <c r="Z109" s="55"/>
      <c r="AA109" s="55"/>
    </row>
    <row r="110" spans="2:27">
      <c r="Z110" s="55"/>
      <c r="AA110" s="55"/>
    </row>
    <row r="111" spans="2:27">
      <c r="Z111" s="55"/>
      <c r="AA111" s="55"/>
    </row>
    <row r="112" spans="2:27">
      <c r="Z112" s="55"/>
      <c r="AA112" s="55"/>
    </row>
    <row r="113" spans="26:27">
      <c r="Z113" s="55"/>
      <c r="AA113" s="55"/>
    </row>
    <row r="114" spans="26:27">
      <c r="Z114" s="55"/>
      <c r="AA114" s="55"/>
    </row>
    <row r="115" spans="26:27">
      <c r="Z115" s="55"/>
      <c r="AA115" s="55"/>
    </row>
    <row r="116" spans="26:27">
      <c r="Z116" s="55"/>
      <c r="AA116" s="55"/>
    </row>
    <row r="117" spans="26:27">
      <c r="Z117" s="55"/>
      <c r="AA117" s="55"/>
    </row>
    <row r="118" spans="26:27">
      <c r="Z118" s="55"/>
      <c r="AA118" s="55"/>
    </row>
    <row r="119" spans="26:27">
      <c r="Z119" s="55"/>
      <c r="AA119" s="55"/>
    </row>
    <row r="120" spans="26:27">
      <c r="Z120" s="55"/>
      <c r="AA120" s="55"/>
    </row>
    <row r="121" spans="26:27">
      <c r="Z121" s="55"/>
      <c r="AA121" s="55"/>
    </row>
    <row r="122" spans="26:27">
      <c r="Z122" s="55"/>
      <c r="AA122" s="55"/>
    </row>
    <row r="123" spans="26:27">
      <c r="Z123" s="55"/>
      <c r="AA123" s="55"/>
    </row>
    <row r="124" spans="26:27">
      <c r="Z124" s="55"/>
      <c r="AA124" s="55"/>
    </row>
    <row r="125" spans="26:27">
      <c r="Z125" s="55"/>
      <c r="AA125" s="55"/>
    </row>
    <row r="126" spans="26:27">
      <c r="Z126" s="55"/>
      <c r="AA126" s="55"/>
    </row>
    <row r="127" spans="26:27">
      <c r="Z127" s="55"/>
      <c r="AA127" s="55"/>
    </row>
    <row r="128" spans="26:27">
      <c r="Z128" s="55"/>
      <c r="AA128" s="55"/>
    </row>
    <row r="129" spans="26:27">
      <c r="Z129" s="55"/>
      <c r="AA129" s="55"/>
    </row>
    <row r="130" spans="26:27">
      <c r="Z130" s="55"/>
      <c r="AA130" s="55"/>
    </row>
    <row r="131" spans="26:27">
      <c r="Z131" s="55"/>
      <c r="AA131" s="55"/>
    </row>
    <row r="132" spans="26:27">
      <c r="Z132" s="55"/>
      <c r="AA132" s="55"/>
    </row>
    <row r="133" spans="26:27">
      <c r="Z133" s="55"/>
      <c r="AA133" s="55"/>
    </row>
    <row r="134" spans="26:27">
      <c r="Z134" s="55"/>
      <c r="AA134" s="55"/>
    </row>
    <row r="135" spans="26:27">
      <c r="Z135" s="55"/>
      <c r="AA135" s="55"/>
    </row>
    <row r="136" spans="26:27">
      <c r="Z136" s="55"/>
      <c r="AA136" s="55"/>
    </row>
    <row r="137" spans="26:27">
      <c r="Z137" s="55"/>
      <c r="AA137" s="55"/>
    </row>
  </sheetData>
  <mergeCells count="82">
    <mergeCell ref="J1:K1"/>
    <mergeCell ref="B1:D1"/>
    <mergeCell ref="E1:E2"/>
    <mergeCell ref="F1:F2"/>
    <mergeCell ref="G1:G2"/>
    <mergeCell ref="H1:I1"/>
    <mergeCell ref="AF1:AF2"/>
    <mergeCell ref="AG1:AG2"/>
    <mergeCell ref="L1:M1"/>
    <mergeCell ref="N1:O1"/>
    <mergeCell ref="P1:Q1"/>
    <mergeCell ref="R1:S1"/>
    <mergeCell ref="T1:U1"/>
    <mergeCell ref="V1:W1"/>
    <mergeCell ref="B83:B84"/>
    <mergeCell ref="C83:C84"/>
    <mergeCell ref="AH1:AH2"/>
    <mergeCell ref="B2:C2"/>
    <mergeCell ref="B3:B26"/>
    <mergeCell ref="C3:C27"/>
    <mergeCell ref="AG3:AG84"/>
    <mergeCell ref="B28:B39"/>
    <mergeCell ref="C28:C39"/>
    <mergeCell ref="B40:B58"/>
    <mergeCell ref="C40:C56"/>
    <mergeCell ref="C57:C59"/>
    <mergeCell ref="X1:Y1"/>
    <mergeCell ref="Z1:AA1"/>
    <mergeCell ref="AB1:AC1"/>
    <mergeCell ref="AD1:AE1"/>
    <mergeCell ref="B60:B79"/>
    <mergeCell ref="C60:C68"/>
    <mergeCell ref="C69:C79"/>
    <mergeCell ref="B80:B82"/>
    <mergeCell ref="C80:C82"/>
    <mergeCell ref="B85:AE85"/>
    <mergeCell ref="AG85:AG88"/>
    <mergeCell ref="B86:G88"/>
    <mergeCell ref="H87:I87"/>
    <mergeCell ref="J87:K87"/>
    <mergeCell ref="L87:M87"/>
    <mergeCell ref="N87:O87"/>
    <mergeCell ref="P87:Q87"/>
    <mergeCell ref="R87:S87"/>
    <mergeCell ref="T87:U87"/>
    <mergeCell ref="AD87:AE87"/>
    <mergeCell ref="H88:I88"/>
    <mergeCell ref="J88:K88"/>
    <mergeCell ref="L88:M88"/>
    <mergeCell ref="N88:O88"/>
    <mergeCell ref="P88:Q88"/>
    <mergeCell ref="AB88:AC88"/>
    <mergeCell ref="V87:W87"/>
    <mergeCell ref="X87:Y87"/>
    <mergeCell ref="Z87:AA87"/>
    <mergeCell ref="AB87:AC87"/>
    <mergeCell ref="C93:P93"/>
    <mergeCell ref="AD88:AE88"/>
    <mergeCell ref="H89:I89"/>
    <mergeCell ref="J89:K89"/>
    <mergeCell ref="L89:M89"/>
    <mergeCell ref="N89:O89"/>
    <mergeCell ref="P89:Q89"/>
    <mergeCell ref="R89:S89"/>
    <mergeCell ref="T89:U89"/>
    <mergeCell ref="V89:W89"/>
    <mergeCell ref="X89:Y89"/>
    <mergeCell ref="R88:S88"/>
    <mergeCell ref="T88:U88"/>
    <mergeCell ref="V88:W88"/>
    <mergeCell ref="X88:Y88"/>
    <mergeCell ref="Z88:AA88"/>
    <mergeCell ref="Z89:AA89"/>
    <mergeCell ref="AB89:AC89"/>
    <mergeCell ref="AD89:AE89"/>
    <mergeCell ref="B91:P91"/>
    <mergeCell ref="C92:P92"/>
    <mergeCell ref="C94:P94"/>
    <mergeCell ref="C95:P95"/>
    <mergeCell ref="C96:P96"/>
    <mergeCell ref="C97:P97"/>
    <mergeCell ref="B98:P98"/>
  </mergeCells>
  <conditionalFormatting sqref="AD81:AD84 V81:V84 X80:X81 AB83:AB84 X84 R84 N84 P26:P27 T26:T27 AB26:AB27 H26:H27 N26:N27 V26:V27 J26:J27 H41:H44 J41:J44 L41:L44 P41:P44 T41:T44 X41:X44 AB41:AB44 N41:N44 R41:R44 V41:V44 AD41:AD44 Z41:Z44 J70:J79 N70:N79 P47 T47 N47 R47 Z47 J63:J64 L63:L64 N63:N64 H52:H56 J52:J56 L52:L56 N52:N56 P52:P56 R52:R56 T52:T56 V52:V56 X52:X56 AB52:AB56 Z52:Z56 AD52:AD56 J58:J59 L58:L59 N58:N59 P58:P59 T58:T59 L70:L78 T70:T78 L26:L27 R26:R27 X26:X27 AD26:AD27 X58:X59 V70:V79 X70:X78 L37:L39 N37:N39 P37:P39 R37:R39 T37:T39 V37:V39 X37:X39 AB37:AB39 AD37:AD39 Z37:Z39 J37:J39 L49:L50 J49:J50 N49:N50 R49:R50 V49:V50 AD49:AD50 AB63:AB64 V63:V64 X63:X64 Z63:Z64 AD63:AD64 H37:H39 J47 AB70:AB78 Z70:Z82 V4 H4 L4 N4 P4 R4 T4 X4 Z4 AB4 AD4 J4 T49:T50 X49 Z49:Z50 AB49 Z58:Z59 J20:J21 AD20:AD21 AB20:AB21 Z20:Z21 X20:X21 T20:T21 R20:R21 P20:P21 N20:N21 L20:L21 H20:H21 V20:V21 H29:H35 L29:L35 N29:N35 P29:P35 R29:R35 T29:T35 V29:V35 X29:X35 AB29:AB35 AD29:AD35 Z29:Z35 J29:J35 H66:J68 J6:J8 AD6:AD8 AB6:AB8 Z6:Z8 X6:X8 T6:T8 R6:R8 P6:P8 N6:N8 L6:L8 H6:H8 V6:V8 V10:V12 H10:H12 T10:T12 X10:X12 Z10:Z12 AB10:AB12 AD10:AD12 J10:J12 J14:J15 AD14:AD15 AB14:AB15 Z14:Z15 X14:X15 T14:T15 R14:R15 P14:P15 N14:N15 L14:L15 H14:H15 V14:V15 V17 H17 L17 N17 P17 R17 T17 X17 Z17 AB17 AD17 J17 P11:P12 L10:L12 R10 R12 N10:N12 R58 V58:V59 P63:P64 R63:R64 P70:P78 R70:R80 L47">
    <cfRule type="notContainsBlanks" dxfId="81" priority="94">
      <formula>LEN(TRIM(H4))&gt;0</formula>
    </cfRule>
  </conditionalFormatting>
  <conditionalFormatting sqref="L79 P79 T79 X79 L81:L83 X82:X83 Z83:AA84 AE81:AE84 M81:Q84 U81:U84 W81:W84 AC81:AC84 I26:I27 K26:K27 M26:M27 O26:O27 Q26:Q27 S26:S27 U26:U27 W26:W27 AC26:AC27 AE26:AE27 I41:I44 AE41:AE44 K41:K44 M41:M44 O41:O44 Q41:Q44 S41:S44 U41:U44 W41:W44 Y41:Y44 AA41:AA44 AC41:AC44 H70:I79 K70:K79 M70:M79 O70:O79 Q70:Q79 S70:S79 U70:U79 W70:W79 Q47 S47 U47 W47 Y47 H63:I64 K63:K64 M63:M64 O63:O64 Q63:Q64 AE63:AE64 I52:I56 H58:I59 U58:U59 Y58:Y59 W58:W59 AA70:AA78 K52:K56 M52:M56 O52:O56 Q52:Q56 S52:S56 U52:U56 W52:W56 Y52:Y56 AA52:AA56 AC52:AC56 AE52:AE56 K58:K59 M58:M59 O58:O59 Q58:Q59 S58:S59 Y70:Y84 H49:I50 M49:M50 K49:K50 AE49:AE50 S49:S50 U49:U50 W49:W50 AA49 AC49 K37:K39 M37:M39 O37:O39 Q37:Q39 S37:S39 U37:U39 W37:W39 Y37:Y39 AA37:AA39 AC37:AC39 AE37:AE39 W63:W64 Y63:Y64 AA63:AA64 AC63:AC64 I37:I39 AE4 AC4 AA4 Y4 W4 U4 Q4 O4 M4 K4 I4 S4 S20:S21 I20:I21 K20:K21 M20:M21 O20:O21 Q20:Q21 U20:U21 W20:W21 Y20:Y21 AA20:AA21 AC20:AC21 U29:U35 I29:I35 K29:K35 M29:M35 O29:O35 Q29:Q35 S29:S35 W29:W35 Y29:Y35 AA29:AA35 AC29:AC35 AE29:AE35 Y49:Y50 H81:K84 H47:O47 O49:Q50 H80:Q80 R81:T83 S84:T84 S63:U64 S80:W80 Y26:AA27 AA81:AB82 AA50:AC50 AA67:AB67 AC70:AE78 AA79:AE80 AA47:AE47 AA58:AE59 AB66:AE66 S6:S8 I6:I8 K6:K8 M6:M8 O6:O8 Q6:Q8 U6:U8 W6:W8 Y6:Y8 AA6:AA8 AC6:AC8 AE6:AE8 AE10:AE12 AC10:AC12 AA10:AA12 Y10:Y12 W10:W12 U10:U12 Q10:Q12 O10:O12 M10:M12 K10:K12 I10:I12 S10:S12 S14:S15 I14:I15 K14:K15 M14:M15 O14:O15 Q14:Q15 U14:U15 W14:W15 Y14:Y15 AA14:AA15 AC14:AC15 AE14:AE15 AE17:AE18 AC17 AA17 Y17 W17 U17 Q17 O17 M17 K17 I17 S17 AE20:AE21">
    <cfRule type="notContainsBlanks" dxfId="80" priority="93">
      <formula>LEN(TRIM(H4))&gt;0</formula>
    </cfRule>
  </conditionalFormatting>
  <conditionalFormatting sqref="H88:AE88">
    <cfRule type="cellIs" dxfId="79" priority="90" operator="greaterThan">
      <formula>0.9</formula>
    </cfRule>
    <cfRule type="cellIs" dxfId="78" priority="91" operator="between">
      <formula>0.6</formula>
      <formula>0.9</formula>
    </cfRule>
    <cfRule type="cellIs" dxfId="77" priority="92" operator="lessThan">
      <formula>0.6</formula>
    </cfRule>
  </conditionalFormatting>
  <conditionalFormatting sqref="AF86:AF88">
    <cfRule type="cellIs" dxfId="76" priority="87" operator="greaterThan">
      <formula>0.9</formula>
    </cfRule>
    <cfRule type="cellIs" dxfId="75" priority="88" operator="between">
      <formula>0.6</formula>
      <formula>0.9</formula>
    </cfRule>
    <cfRule type="cellIs" dxfId="74" priority="89" operator="lessThan">
      <formula>0.6</formula>
    </cfRule>
  </conditionalFormatting>
  <conditionalFormatting sqref="AG3">
    <cfRule type="cellIs" dxfId="73" priority="84" operator="greaterThan">
      <formula>90</formula>
    </cfRule>
    <cfRule type="cellIs" dxfId="72" priority="85" operator="between">
      <formula>0.6</formula>
      <formula>0.9</formula>
    </cfRule>
    <cfRule type="cellIs" dxfId="71" priority="86" operator="lessThan">
      <formula>0.6</formula>
    </cfRule>
  </conditionalFormatting>
  <conditionalFormatting sqref="E26">
    <cfRule type="colorScale" priority="9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29">
    <cfRule type="colorScale" priority="8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52:E56">
    <cfRule type="colorScale" priority="9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82:E84">
    <cfRule type="colorScale" priority="8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4">
    <cfRule type="colorScale" priority="8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7:E38">
    <cfRule type="colorScale" priority="80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49:E50">
    <cfRule type="colorScale" priority="7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79:E81">
    <cfRule type="colorScale" priority="97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41:E44">
    <cfRule type="colorScale" priority="98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14:E15 E12 E17:E18 E20:E21">
    <cfRule type="colorScale" priority="99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0:E33 E35">
    <cfRule type="colorScale" priority="100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47">
    <cfRule type="colorScale" priority="10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58:E59">
    <cfRule type="colorScale" priority="10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6:E8 E4 E10:E11">
    <cfRule type="colorScale" priority="103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70:E78">
    <cfRule type="colorScale" priority="10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V23:V24 N23:N24 H23:H24 AB23:AB24 T23:T24 P23:P24">
    <cfRule type="notContainsBlanks" dxfId="70" priority="77">
      <formula>LEN(TRIM(H23))&gt;0</formula>
    </cfRule>
  </conditionalFormatting>
  <conditionalFormatting sqref="I23:I24">
    <cfRule type="notContainsBlanks" dxfId="69" priority="76">
      <formula>LEN(TRIM(I23))&gt;0</formula>
    </cfRule>
  </conditionalFormatting>
  <conditionalFormatting sqref="Z23:Z24">
    <cfRule type="notContainsBlanks" dxfId="68" priority="75">
      <formula>LEN(TRIM(Z23))&gt;0</formula>
    </cfRule>
  </conditionalFormatting>
  <conditionalFormatting sqref="AD23:AD24">
    <cfRule type="notContainsBlanks" dxfId="67" priority="74">
      <formula>LEN(TRIM(AD23))&gt;0</formula>
    </cfRule>
  </conditionalFormatting>
  <conditionalFormatting sqref="X23:X24">
    <cfRule type="notContainsBlanks" dxfId="66" priority="73">
      <formula>LEN(TRIM(X23))&gt;0</formula>
    </cfRule>
  </conditionalFormatting>
  <conditionalFormatting sqref="R23:R24">
    <cfRule type="notContainsBlanks" dxfId="65" priority="72">
      <formula>LEN(TRIM(R23))&gt;0</formula>
    </cfRule>
  </conditionalFormatting>
  <conditionalFormatting sqref="L23:L24">
    <cfRule type="notContainsBlanks" dxfId="64" priority="71">
      <formula>LEN(TRIM(L23))&gt;0</formula>
    </cfRule>
  </conditionalFormatting>
  <conditionalFormatting sqref="K23:K24">
    <cfRule type="notContainsBlanks" dxfId="63" priority="70">
      <formula>LEN(TRIM(K23))&gt;0</formula>
    </cfRule>
  </conditionalFormatting>
  <conditionalFormatting sqref="M23:M24">
    <cfRule type="notContainsBlanks" dxfId="62" priority="69">
      <formula>LEN(TRIM(M23))&gt;0</formula>
    </cfRule>
  </conditionalFormatting>
  <conditionalFormatting sqref="O23:O24">
    <cfRule type="notContainsBlanks" dxfId="61" priority="68">
      <formula>LEN(TRIM(O23))&gt;0</formula>
    </cfRule>
  </conditionalFormatting>
  <conditionalFormatting sqref="Q23:Q24">
    <cfRule type="notContainsBlanks" dxfId="60" priority="67">
      <formula>LEN(TRIM(Q23))&gt;0</formula>
    </cfRule>
  </conditionalFormatting>
  <conditionalFormatting sqref="S23:S24">
    <cfRule type="notContainsBlanks" dxfId="59" priority="66">
      <formula>LEN(TRIM(S23))&gt;0</formula>
    </cfRule>
  </conditionalFormatting>
  <conditionalFormatting sqref="U23:U24">
    <cfRule type="notContainsBlanks" dxfId="58" priority="65">
      <formula>LEN(TRIM(U23))&gt;0</formula>
    </cfRule>
  </conditionalFormatting>
  <conditionalFormatting sqref="W23:W24">
    <cfRule type="notContainsBlanks" dxfId="57" priority="64">
      <formula>LEN(TRIM(W23))&gt;0</formula>
    </cfRule>
  </conditionalFormatting>
  <conditionalFormatting sqref="Y23:Y24">
    <cfRule type="notContainsBlanks" dxfId="56" priority="63">
      <formula>LEN(TRIM(Y23))&gt;0</formula>
    </cfRule>
  </conditionalFormatting>
  <conditionalFormatting sqref="AA23:AA24">
    <cfRule type="notContainsBlanks" dxfId="55" priority="62">
      <formula>LEN(TRIM(AA23))&gt;0</formula>
    </cfRule>
  </conditionalFormatting>
  <conditionalFormatting sqref="AC23:AC24">
    <cfRule type="notContainsBlanks" dxfId="54" priority="61">
      <formula>LEN(TRIM(AC23))&gt;0</formula>
    </cfRule>
  </conditionalFormatting>
  <conditionalFormatting sqref="AE23:AE24">
    <cfRule type="notContainsBlanks" dxfId="53" priority="60">
      <formula>LEN(TRIM(AE23))&gt;0</formula>
    </cfRule>
  </conditionalFormatting>
  <conditionalFormatting sqref="E23:E24">
    <cfRule type="colorScale" priority="78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J23:J24">
    <cfRule type="notContainsBlanks" dxfId="52" priority="59">
      <formula>LEN(TRIM(J23))&gt;0</formula>
    </cfRule>
  </conditionalFormatting>
  <conditionalFormatting sqref="P68 N68 L68">
    <cfRule type="notContainsBlanks" dxfId="51" priority="57">
      <formula>LEN(TRIM(L68))&gt;0</formula>
    </cfRule>
  </conditionalFormatting>
  <conditionalFormatting sqref="S68 AA68 AE68">
    <cfRule type="notContainsBlanks" dxfId="50" priority="56">
      <formula>LEN(TRIM(S68))&gt;0</formula>
    </cfRule>
  </conditionalFormatting>
  <conditionalFormatting sqref="Q68">
    <cfRule type="notContainsBlanks" dxfId="49" priority="55">
      <formula>LEN(TRIM(Q68))&gt;0</formula>
    </cfRule>
  </conditionalFormatting>
  <conditionalFormatting sqref="U68">
    <cfRule type="notContainsBlanks" dxfId="48" priority="54">
      <formula>LEN(TRIM(U68))&gt;0</formula>
    </cfRule>
  </conditionalFormatting>
  <conditionalFormatting sqref="W68">
    <cfRule type="notContainsBlanks" dxfId="47" priority="53">
      <formula>LEN(TRIM(W68))&gt;0</formula>
    </cfRule>
  </conditionalFormatting>
  <conditionalFormatting sqref="Y68">
    <cfRule type="notContainsBlanks" dxfId="46" priority="52">
      <formula>LEN(TRIM(Y68))&gt;0</formula>
    </cfRule>
  </conditionalFormatting>
  <conditionalFormatting sqref="AC68">
    <cfRule type="notContainsBlanks" dxfId="45" priority="51">
      <formula>LEN(TRIM(AC68))&gt;0</formula>
    </cfRule>
  </conditionalFormatting>
  <conditionalFormatting sqref="R68">
    <cfRule type="notContainsBlanks" dxfId="44" priority="50">
      <formula>LEN(TRIM(R68))&gt;0</formula>
    </cfRule>
  </conditionalFormatting>
  <conditionalFormatting sqref="T68">
    <cfRule type="notContainsBlanks" dxfId="43" priority="49">
      <formula>LEN(TRIM(T68))&gt;0</formula>
    </cfRule>
  </conditionalFormatting>
  <conditionalFormatting sqref="K68">
    <cfRule type="notContainsBlanks" dxfId="42" priority="48">
      <formula>LEN(TRIM(K68))&gt;0</formula>
    </cfRule>
  </conditionalFormatting>
  <conditionalFormatting sqref="M68">
    <cfRule type="notContainsBlanks" dxfId="41" priority="47">
      <formula>LEN(TRIM(M68))&gt;0</formula>
    </cfRule>
  </conditionalFormatting>
  <conditionalFormatting sqref="O68">
    <cfRule type="notContainsBlanks" dxfId="40" priority="46">
      <formula>LEN(TRIM(O68))&gt;0</formula>
    </cfRule>
  </conditionalFormatting>
  <conditionalFormatting sqref="P66 N66 L66">
    <cfRule type="notContainsBlanks" dxfId="39" priority="45">
      <formula>LEN(TRIM(L66))&gt;0</formula>
    </cfRule>
  </conditionalFormatting>
  <conditionalFormatting sqref="S66 X66 Z66:AA66">
    <cfRule type="notContainsBlanks" dxfId="38" priority="44">
      <formula>LEN(TRIM(S66))&gt;0</formula>
    </cfRule>
  </conditionalFormatting>
  <conditionalFormatting sqref="U66">
    <cfRule type="notContainsBlanks" dxfId="37" priority="43">
      <formula>LEN(TRIM(U66))&gt;0</formula>
    </cfRule>
  </conditionalFormatting>
  <conditionalFormatting sqref="W66">
    <cfRule type="notContainsBlanks" dxfId="36" priority="42">
      <formula>LEN(TRIM(W66))&gt;0</formula>
    </cfRule>
  </conditionalFormatting>
  <conditionalFormatting sqref="Y66">
    <cfRule type="notContainsBlanks" dxfId="35" priority="41">
      <formula>LEN(TRIM(Y66))&gt;0</formula>
    </cfRule>
  </conditionalFormatting>
  <conditionalFormatting sqref="R66">
    <cfRule type="notContainsBlanks" dxfId="34" priority="40">
      <formula>LEN(TRIM(R66))&gt;0</formula>
    </cfRule>
  </conditionalFormatting>
  <conditionalFormatting sqref="T66">
    <cfRule type="notContainsBlanks" dxfId="33" priority="39">
      <formula>LEN(TRIM(T66))&gt;0</formula>
    </cfRule>
  </conditionalFormatting>
  <conditionalFormatting sqref="K66">
    <cfRule type="notContainsBlanks" dxfId="32" priority="38">
      <formula>LEN(TRIM(K66))&gt;0</formula>
    </cfRule>
  </conditionalFormatting>
  <conditionalFormatting sqref="M66">
    <cfRule type="notContainsBlanks" dxfId="31" priority="37">
      <formula>LEN(TRIM(M66))&gt;0</formula>
    </cfRule>
  </conditionalFormatting>
  <conditionalFormatting sqref="O66">
    <cfRule type="notContainsBlanks" dxfId="30" priority="36">
      <formula>LEN(TRIM(O66))&gt;0</formula>
    </cfRule>
  </conditionalFormatting>
  <conditionalFormatting sqref="E66:E67">
    <cfRule type="colorScale" priority="3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V66">
    <cfRule type="notContainsBlanks" dxfId="29" priority="34">
      <formula>LEN(TRIM(V66))&gt;0</formula>
    </cfRule>
  </conditionalFormatting>
  <conditionalFormatting sqref="E68">
    <cfRule type="colorScale" priority="58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P67 N67 L67">
    <cfRule type="notContainsBlanks" dxfId="28" priority="33">
      <formula>LEN(TRIM(L67))&gt;0</formula>
    </cfRule>
  </conditionalFormatting>
  <conditionalFormatting sqref="S67 V67 X67 AD67:AE67">
    <cfRule type="notContainsBlanks" dxfId="27" priority="32">
      <formula>LEN(TRIM(S67))&gt;0</formula>
    </cfRule>
  </conditionalFormatting>
  <conditionalFormatting sqref="U67">
    <cfRule type="notContainsBlanks" dxfId="26" priority="31">
      <formula>LEN(TRIM(U67))&gt;0</formula>
    </cfRule>
  </conditionalFormatting>
  <conditionalFormatting sqref="W67">
    <cfRule type="notContainsBlanks" dxfId="25" priority="30">
      <formula>LEN(TRIM(W67))&gt;0</formula>
    </cfRule>
  </conditionalFormatting>
  <conditionalFormatting sqref="Y67">
    <cfRule type="notContainsBlanks" dxfId="24" priority="29">
      <formula>LEN(TRIM(Y67))&gt;0</formula>
    </cfRule>
  </conditionalFormatting>
  <conditionalFormatting sqref="AC67">
    <cfRule type="notContainsBlanks" dxfId="23" priority="28">
      <formula>LEN(TRIM(AC67))&gt;0</formula>
    </cfRule>
  </conditionalFormatting>
  <conditionalFormatting sqref="R67">
    <cfRule type="notContainsBlanks" dxfId="22" priority="27">
      <formula>LEN(TRIM(R67))&gt;0</formula>
    </cfRule>
  </conditionalFormatting>
  <conditionalFormatting sqref="T67">
    <cfRule type="notContainsBlanks" dxfId="21" priority="26">
      <formula>LEN(TRIM(T67))&gt;0</formula>
    </cfRule>
  </conditionalFormatting>
  <conditionalFormatting sqref="K67">
    <cfRule type="notContainsBlanks" dxfId="20" priority="25">
      <formula>LEN(TRIM(K67))&gt;0</formula>
    </cfRule>
  </conditionalFormatting>
  <conditionalFormatting sqref="M67">
    <cfRule type="notContainsBlanks" dxfId="19" priority="24">
      <formula>LEN(TRIM(M67))&gt;0</formula>
    </cfRule>
  </conditionalFormatting>
  <conditionalFormatting sqref="O67">
    <cfRule type="notContainsBlanks" dxfId="18" priority="23">
      <formula>LEN(TRIM(O67))&gt;0</formula>
    </cfRule>
  </conditionalFormatting>
  <conditionalFormatting sqref="V68">
    <cfRule type="notContainsBlanks" dxfId="17" priority="22">
      <formula>LEN(TRIM(V68))&gt;0</formula>
    </cfRule>
  </conditionalFormatting>
  <conditionalFormatting sqref="Z68">
    <cfRule type="notContainsBlanks" dxfId="16" priority="21">
      <formula>LEN(TRIM(Z68))&gt;0</formula>
    </cfRule>
  </conditionalFormatting>
  <conditionalFormatting sqref="AD68">
    <cfRule type="notContainsBlanks" dxfId="15" priority="20">
      <formula>LEN(TRIM(AD68))&gt;0</formula>
    </cfRule>
  </conditionalFormatting>
  <conditionalFormatting sqref="X68">
    <cfRule type="notContainsBlanks" dxfId="14" priority="19">
      <formula>LEN(TRIM(X68))&gt;0</formula>
    </cfRule>
  </conditionalFormatting>
  <conditionalFormatting sqref="AB68">
    <cfRule type="notContainsBlanks" dxfId="13" priority="18">
      <formula>LEN(TRIM(AB68))&gt;0</formula>
    </cfRule>
  </conditionalFormatting>
  <conditionalFormatting sqref="Q66:Q67">
    <cfRule type="notContainsBlanks" dxfId="12" priority="17">
      <formula>LEN(TRIM(Q66))&gt;0</formula>
    </cfRule>
  </conditionalFormatting>
  <conditionalFormatting sqref="V18 H18 L18 N18 P18 R18 T18 X18 Z18 AB18 AD18 J18">
    <cfRule type="notContainsBlanks" dxfId="11" priority="16">
      <formula>LEN(TRIM(H18))&gt;0</formula>
    </cfRule>
  </conditionalFormatting>
  <conditionalFormatting sqref="AC18 AA18 Y18 W18 U18 Q18 O18 M18 K18 I18 S18">
    <cfRule type="notContainsBlanks" dxfId="10" priority="15">
      <formula>LEN(TRIM(I18))&gt;0</formula>
    </cfRule>
  </conditionalFormatting>
  <conditionalFormatting sqref="T46">
    <cfRule type="notContainsBlanks" dxfId="9" priority="14">
      <formula>LEN(TRIM(T46))&gt;0</formula>
    </cfRule>
  </conditionalFormatting>
  <conditionalFormatting sqref="V46">
    <cfRule type="notContainsBlanks" dxfId="8" priority="13">
      <formula>LEN(TRIM(V46))&gt;0</formula>
    </cfRule>
  </conditionalFormatting>
  <conditionalFormatting sqref="E4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39">
    <cfRule type="colorScale" priority="1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R46">
    <cfRule type="notContainsBlanks" dxfId="7" priority="10">
      <formula>LEN(TRIM(R46))&gt;0</formula>
    </cfRule>
  </conditionalFormatting>
  <conditionalFormatting sqref="E63:E64">
    <cfRule type="colorScale" priority="10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X50">
    <cfRule type="notContainsBlanks" dxfId="6" priority="9">
      <formula>LEN(TRIM(X50))&gt;0</formula>
    </cfRule>
  </conditionalFormatting>
  <conditionalFormatting sqref="T61">
    <cfRule type="notContainsBlanks" dxfId="5" priority="8">
      <formula>LEN(TRIM(T61))&gt;0</formula>
    </cfRule>
  </conditionalFormatting>
  <conditionalFormatting sqref="P61">
    <cfRule type="notContainsBlanks" dxfId="4" priority="7">
      <formula>LEN(TRIM(P61))&gt;0</formula>
    </cfRule>
  </conditionalFormatting>
  <conditionalFormatting sqref="V61">
    <cfRule type="notContainsBlanks" dxfId="3" priority="6">
      <formula>LEN(TRIM(V61))&gt;0</formula>
    </cfRule>
  </conditionalFormatting>
  <conditionalFormatting sqref="E61">
    <cfRule type="colorScale" priority="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E27">
    <cfRule type="colorScale" priority="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Z67">
    <cfRule type="notContainsBlanks" dxfId="2" priority="3">
      <formula>LEN(TRIM(Z67))&gt;0</formula>
    </cfRule>
  </conditionalFormatting>
  <conditionalFormatting sqref="X47">
    <cfRule type="notContainsBlanks" dxfId="1" priority="2">
      <formula>LEN(TRIM(X47))&gt;0</formula>
    </cfRule>
  </conditionalFormatting>
  <conditionalFormatting sqref="Q61">
    <cfRule type="notContainsBlanks" dxfId="0" priority="1">
      <formula>LEN(TRIM(Q61))&gt;0</formula>
    </cfRule>
  </conditionalFormatting>
  <hyperlinks>
    <hyperlink ref="AH46" r:id="rId1" xr:uid="{96498FA5-5A9B-4FD2-BBA7-B8A4FDA3D6C7}"/>
    <hyperlink ref="AH47" r:id="rId2" xr:uid="{7FF9AD5B-821B-45EB-9E4F-0D95EC91F7D3}"/>
  </hyperlinks>
  <printOptions horizontalCentered="1"/>
  <pageMargins left="0.23622047244094491" right="0.23622047244094491" top="0.74803149606299213" bottom="0.74803149606299213" header="0.31496062992125984" footer="0.31496062992125984"/>
  <pageSetup paperSize="14" scale="39" orientation="landscape" horizontalDpi="1200" verticalDpi="1200"/>
  <headerFooter>
    <oddFooter>&amp;CSi usted copia o imprime este documento, la URT lo considerará como No Controlado y no se hace responsable por su consulta o uso. Si desea consultar la versión vigente y controlada, consulte siempre la Intranet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3177-5443-45D8-9D58-CC1FA27139E4}">
  <dimension ref="C3:D18"/>
  <sheetViews>
    <sheetView topLeftCell="B10" workbookViewId="0">
      <selection activeCell="D14" sqref="D14:D16"/>
    </sheetView>
  </sheetViews>
  <sheetFormatPr baseColWidth="10" defaultColWidth="11.42578125" defaultRowHeight="15"/>
  <cols>
    <col min="3" max="4" width="52.42578125" customWidth="1"/>
  </cols>
  <sheetData>
    <row r="3" spans="3:4">
      <c r="C3" s="38" t="s">
        <v>181</v>
      </c>
    </row>
    <row r="4" spans="3:4" ht="15.75">
      <c r="C4" s="39"/>
    </row>
    <row r="5" spans="3:4">
      <c r="C5" s="40" t="s">
        <v>182</v>
      </c>
      <c r="D5" s="41" t="s">
        <v>183</v>
      </c>
    </row>
    <row r="6" spans="3:4">
      <c r="C6" s="42" t="s">
        <v>26</v>
      </c>
      <c r="D6" s="43" t="s">
        <v>184</v>
      </c>
    </row>
    <row r="7" spans="3:4" ht="60">
      <c r="C7" s="42" t="s">
        <v>42</v>
      </c>
      <c r="D7" s="43" t="s">
        <v>185</v>
      </c>
    </row>
    <row r="8" spans="3:4" ht="45">
      <c r="C8" s="42" t="s">
        <v>44</v>
      </c>
      <c r="D8" s="43" t="s">
        <v>186</v>
      </c>
    </row>
    <row r="9" spans="3:4" ht="30">
      <c r="C9" s="42" t="s">
        <v>47</v>
      </c>
      <c r="D9" s="43" t="s">
        <v>187</v>
      </c>
    </row>
    <row r="10" spans="3:4" ht="30">
      <c r="C10" s="42" t="s">
        <v>49</v>
      </c>
      <c r="D10" s="43" t="s">
        <v>188</v>
      </c>
    </row>
    <row r="11" spans="3:4" ht="30">
      <c r="C11" s="42" t="s">
        <v>189</v>
      </c>
      <c r="D11" s="43" t="s">
        <v>190</v>
      </c>
    </row>
    <row r="12" spans="3:4" ht="75">
      <c r="C12" s="42" t="s">
        <v>191</v>
      </c>
      <c r="D12" s="43" t="s">
        <v>192</v>
      </c>
    </row>
    <row r="13" spans="3:4" ht="30">
      <c r="C13" s="42" t="s">
        <v>72</v>
      </c>
      <c r="D13" s="43" t="s">
        <v>193</v>
      </c>
    </row>
    <row r="14" spans="3:4" ht="60">
      <c r="C14" s="42" t="s">
        <v>88</v>
      </c>
      <c r="D14" s="43" t="s">
        <v>194</v>
      </c>
    </row>
    <row r="15" spans="3:4">
      <c r="C15" s="42" t="s">
        <v>195</v>
      </c>
      <c r="D15" s="43" t="s">
        <v>196</v>
      </c>
    </row>
    <row r="16" spans="3:4" ht="30">
      <c r="C16" s="42" t="s">
        <v>197</v>
      </c>
      <c r="D16" s="43" t="s">
        <v>198</v>
      </c>
    </row>
    <row r="18" spans="3:3">
      <c r="C18" s="38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7B39-5BC6-47E6-849F-B8E4297FFEA5}">
  <dimension ref="B1:C18"/>
  <sheetViews>
    <sheetView topLeftCell="A5" workbookViewId="0">
      <selection activeCell="B1" sqref="B1:C18"/>
    </sheetView>
  </sheetViews>
  <sheetFormatPr baseColWidth="10" defaultColWidth="11.42578125" defaultRowHeight="15"/>
  <cols>
    <col min="2" max="2" width="78" customWidth="1"/>
    <col min="3" max="3" width="69.140625" customWidth="1"/>
  </cols>
  <sheetData>
    <row r="1" spans="2:3">
      <c r="B1" s="46" t="s">
        <v>200</v>
      </c>
      <c r="C1" s="46" t="s">
        <v>201</v>
      </c>
    </row>
    <row r="2" spans="2:3">
      <c r="B2" s="1" t="s">
        <v>26</v>
      </c>
      <c r="C2" s="43" t="s">
        <v>184</v>
      </c>
    </row>
    <row r="3" spans="2:3" ht="45">
      <c r="B3" s="1" t="s">
        <v>42</v>
      </c>
      <c r="C3" s="43" t="s">
        <v>185</v>
      </c>
    </row>
    <row r="4" spans="2:3" ht="30">
      <c r="B4" s="1" t="s">
        <v>44</v>
      </c>
      <c r="C4" s="43" t="s">
        <v>186</v>
      </c>
    </row>
    <row r="5" spans="2:3">
      <c r="B5" s="1" t="s">
        <v>47</v>
      </c>
      <c r="C5" s="43" t="s">
        <v>187</v>
      </c>
    </row>
    <row r="6" spans="2:3" ht="30">
      <c r="B6" s="1" t="s">
        <v>49</v>
      </c>
      <c r="C6" s="43" t="s">
        <v>188</v>
      </c>
    </row>
    <row r="7" spans="2:3" ht="30">
      <c r="B7" s="1" t="s">
        <v>52</v>
      </c>
      <c r="C7" s="43" t="s">
        <v>190</v>
      </c>
    </row>
    <row r="8" spans="2:3" ht="45">
      <c r="B8" s="2" t="s">
        <v>62</v>
      </c>
      <c r="C8" s="43" t="s">
        <v>202</v>
      </c>
    </row>
    <row r="9" spans="2:3" ht="60">
      <c r="B9" s="2" t="s">
        <v>67</v>
      </c>
      <c r="C9" s="43" t="s">
        <v>192</v>
      </c>
    </row>
    <row r="10" spans="2:3" ht="30">
      <c r="B10" s="2" t="s">
        <v>72</v>
      </c>
      <c r="C10" s="43" t="s">
        <v>193</v>
      </c>
    </row>
    <row r="11" spans="2:3" ht="45">
      <c r="B11" s="1" t="s">
        <v>88</v>
      </c>
      <c r="C11" s="43" t="s">
        <v>194</v>
      </c>
    </row>
    <row r="12" spans="2:3" ht="30">
      <c r="B12" s="1" t="s">
        <v>89</v>
      </c>
      <c r="C12" s="45" t="s">
        <v>203</v>
      </c>
    </row>
    <row r="13" spans="2:3">
      <c r="B13" s="1" t="s">
        <v>90</v>
      </c>
      <c r="C13" s="43" t="s">
        <v>196</v>
      </c>
    </row>
    <row r="14" spans="2:3">
      <c r="B14" s="1" t="s">
        <v>91</v>
      </c>
      <c r="C14" s="43" t="s">
        <v>198</v>
      </c>
    </row>
    <row r="15" spans="2:3">
      <c r="B15" s="1" t="s">
        <v>92</v>
      </c>
      <c r="C15" s="44" t="s">
        <v>204</v>
      </c>
    </row>
    <row r="16" spans="2:3">
      <c r="B16" s="25" t="s">
        <v>110</v>
      </c>
      <c r="C16" s="44" t="s">
        <v>205</v>
      </c>
    </row>
    <row r="17" spans="2:3" ht="30">
      <c r="B17" s="14" t="s">
        <v>112</v>
      </c>
      <c r="C17" s="45" t="s">
        <v>206</v>
      </c>
    </row>
    <row r="18" spans="2:3" ht="30">
      <c r="B18" s="14" t="s">
        <v>113</v>
      </c>
      <c r="C18" s="45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PDT-SST 2021</vt:lpstr>
      <vt:lpstr>ACTIVIDADES VIGENCIA 2020</vt:lpstr>
      <vt:lpstr>PDT-SST 2021 JUNIO</vt:lpstr>
      <vt:lpstr>PDT-SST 2021 MARZO</vt:lpstr>
      <vt:lpstr>Hoja1</vt:lpstr>
      <vt:lpstr>Hoja2</vt:lpstr>
      <vt:lpstr>'PDT-SST 2021'!Área_de_impresión</vt:lpstr>
      <vt:lpstr>'PDT-SST 2021 JUNIO'!Área_de_impresión</vt:lpstr>
      <vt:lpstr>'PDT-SST 2021 MARZO'!Área_de_impresión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ASUS</cp:lastModifiedBy>
  <cp:revision/>
  <dcterms:created xsi:type="dcterms:W3CDTF">2018-01-09T16:01:57Z</dcterms:created>
  <dcterms:modified xsi:type="dcterms:W3CDTF">2022-01-14T23:47:46Z</dcterms:modified>
  <cp:category/>
  <cp:contentStatus/>
</cp:coreProperties>
</file>