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730"/>
  <workbookPr updateLinks="never"/>
  <mc:AlternateContent xmlns:mc="http://schemas.openxmlformats.org/markup-compatibility/2006">
    <mc:Choice Requires="x15">
      <x15ac:absPath xmlns:x15ac="http://schemas.microsoft.com/office/spreadsheetml/2010/11/ac" url="C:\Users\paula\Downloads\"/>
    </mc:Choice>
  </mc:AlternateContent>
  <xr:revisionPtr revIDLastSave="0" documentId="13_ncr:1_{27B27079-C33B-4986-AD5A-F3BC81358D06}" xr6:coauthVersionLast="47" xr6:coauthVersionMax="47" xr10:uidLastSave="{00000000-0000-0000-0000-000000000000}"/>
  <bookViews>
    <workbookView xWindow="-110" yWindow="-110" windowWidth="19420" windowHeight="10420" tabRatio="668" firstSheet="1" activeTab="1" xr2:uid="{00000000-000D-0000-FFFF-FFFF00000000}"/>
  </bookViews>
  <sheets>
    <sheet name="Listas" sheetId="16" state="hidden" r:id="rId1"/>
    <sheet name="Matriz de Riesgos de Corrupción" sheetId="1" r:id="rId2"/>
    <sheet name="Control de cambios" sheetId="20" r:id="rId3"/>
    <sheet name="Mapa de Calor inherente" sheetId="18" state="hidden" r:id="rId4"/>
    <sheet name="Descripción Riesgo" sheetId="14" state="hidden" r:id="rId5"/>
  </sheets>
  <externalReferences>
    <externalReference r:id="rId6"/>
    <externalReference r:id="rId7"/>
    <externalReference r:id="rId8"/>
    <externalReference r:id="rId9"/>
  </externalReferences>
  <definedNames>
    <definedName name="A_Ejecución_y_Administración_de_procesos">Listas!$C$20</definedName>
    <definedName name="Afectación_Económica">'Mapa de Calor inherente'!$B$34:$B$38</definedName>
    <definedName name="Afectación_Económica_y_Reputacional">'Mapa de Calor inherente'!$B$41:$B$50</definedName>
    <definedName name="Alta">'Mapa de Calor inherente'!$O$8:$P$8</definedName>
    <definedName name="B_Fraude_Externo">Listas!$C$22</definedName>
    <definedName name="Baja">'Mapa de Calor inherente'!$O$10:$P$10</definedName>
    <definedName name="C_Fraude_Interno">Listas!$C$24</definedName>
    <definedName name="Catastrófico">'Mapa de Calor inherente'!$V$5</definedName>
    <definedName name="Corrupción" localSheetId="3">'Mapa de Calor inherente'!$D$27:$D$29</definedName>
    <definedName name="Corrupción">Listas!$B$11:$B$13</definedName>
    <definedName name="D_Fallas_Tecnológicas">Listas!$C$26</definedName>
    <definedName name="Definicion_tratamiento" localSheetId="2">'[1]11 FORMULAS'!#REF!</definedName>
    <definedName name="Definicion_tratamiento">'[2]11 FORMULAS'!#REF!</definedName>
    <definedName name="E_Relaciones_Laborales">Listas!$C$28:$C$32</definedName>
    <definedName name="F_Usuarios_Productos_y_Prácticas">Listas!$C$34:$C$38</definedName>
    <definedName name="F_Usuarios_Productos_y_Prácticas_Organizacionales">Listas!$C$34:$C$38</definedName>
    <definedName name="Fiscal">Listas!$C$11:$C$14</definedName>
    <definedName name="G_Daños_Activos_Físicos">Listas!$C$40:$C$41</definedName>
    <definedName name="Gestión">Listas!$A$11:$A$13</definedName>
    <definedName name="Gestión___SGA">Listas!$B$32:$B$34</definedName>
    <definedName name="Gestión___SST">Listas!$B$28:$B$30</definedName>
    <definedName name="Gestión_SGA">Listas!$F$11:$F$13</definedName>
    <definedName name="Gestión_SST">Listas!$E$11:$E$13</definedName>
    <definedName name="IMPAC">'Mapa de Calor inherente'!$R$6:$V$6</definedName>
    <definedName name="Impacto">'Mapa de Calor inherente'!$R$5</definedName>
    <definedName name="Impacto_Corrupción">'Mapa de Calor inherente'!$D$27:$D$29</definedName>
    <definedName name="IMPB" localSheetId="2">'[3]Mapa de calor'!$F$12:$K$12</definedName>
    <definedName name="IMPB">'[4]Mapa de calor'!$F$12:$K$12</definedName>
    <definedName name="Infraestructura">Listas!$C$41</definedName>
    <definedName name="Leve">'Mapa de Calor inherente'!$R$5</definedName>
    <definedName name="MAPA_DE_CALOR_RIESGO_INHERENTE">'Mapa de Calor inherente'!$O$4:$O$11</definedName>
    <definedName name="Mayor">'Mapa de Calor inherente'!$U$5</definedName>
    <definedName name="Media">'Mapa de Calor inherente'!$O$9:$P$9</definedName>
    <definedName name="Menor">'Mapa de Calor inherente'!$S$5</definedName>
    <definedName name="Moderado">'Mapa de Calor inherente'!$T$5</definedName>
    <definedName name="Muy_Alta">'Mapa de Calor inherente'!$O$7:$P$7</definedName>
    <definedName name="Muy_Baja">'Mapa de Calor inherente'!$O$11:$P$11</definedName>
    <definedName name="Plan_accion" localSheetId="2">'[1]11 FORMULAS'!#REF!</definedName>
    <definedName name="Plan_accion">'[2]11 FORMULAS'!#REF!</definedName>
    <definedName name="Plan_acción" localSheetId="2">'[1]11 FORMULAS'!#REF!</definedName>
    <definedName name="Plan_acción">'[2]11 FORMULAS'!#REF!</definedName>
    <definedName name="Plan_de_acción" localSheetId="2">'[1]11 FORMULAS'!#REF!</definedName>
    <definedName name="Plan_de_acción">'[2]11 FORMULAS'!#REF!</definedName>
    <definedName name="PROB">'Mapa de Calor inherente'!$Q$7:$Q$11</definedName>
    <definedName name="Reputacional">'Mapa de Calor inherente'!$B$27:$B$31</definedName>
    <definedName name="RINHERENTE" localSheetId="2">'[3]Mapa de calor'!$F$12:$K$17</definedName>
    <definedName name="RINHERENTE">'[4]Mapa de calor'!$F$12:$K$17</definedName>
    <definedName name="Seguridad_de_la_Información">Listas!$D$11:$D$13</definedName>
    <definedName name="Tipo" localSheetId="2">'[1]11 FORMULAS'!$A$4:$A$11</definedName>
    <definedName name="Tipo">'[2]11 FORMULAS'!$A$4:$A$11</definedName>
    <definedName name="TIPOLOGÍA">Listas!$A$15:$A$34</definedName>
    <definedName name="_xlnm.Print_Titles" localSheetId="1">'Matriz de Riesgos de Corrupción'!$1:$11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105" i="1" l="1"/>
  <c r="AF73" i="1" l="1"/>
  <c r="AD73" i="1"/>
  <c r="AC73" i="1"/>
  <c r="AF72" i="1"/>
  <c r="AD72" i="1"/>
  <c r="AC72" i="1"/>
  <c r="AF71" i="1"/>
  <c r="AD71" i="1"/>
  <c r="AC71" i="1"/>
  <c r="AF70" i="1"/>
  <c r="AD70" i="1"/>
  <c r="AC70" i="1"/>
  <c r="AF69" i="1"/>
  <c r="AD69" i="1"/>
  <c r="AC69" i="1"/>
  <c r="AF68" i="1"/>
  <c r="AD68" i="1"/>
  <c r="AC68" i="1"/>
  <c r="AF67" i="1"/>
  <c r="AD67" i="1"/>
  <c r="AC67" i="1"/>
  <c r="AF66" i="1"/>
  <c r="AD66" i="1"/>
  <c r="AC66" i="1"/>
  <c r="AF65" i="1"/>
  <c r="AD65" i="1"/>
  <c r="AC65" i="1"/>
  <c r="AF64" i="1"/>
  <c r="AD64" i="1"/>
  <c r="AC64" i="1"/>
  <c r="Q64" i="1"/>
  <c r="P64" i="1"/>
  <c r="N64" i="1"/>
  <c r="M64" i="1"/>
  <c r="AG66" i="1" l="1"/>
  <c r="AG73" i="1"/>
  <c r="AG72" i="1"/>
  <c r="AG70" i="1"/>
  <c r="AG69" i="1"/>
  <c r="AG71" i="1"/>
  <c r="AG68" i="1"/>
  <c r="AG67" i="1"/>
  <c r="AG65" i="1"/>
  <c r="S64" i="1"/>
  <c r="AG64" i="1"/>
  <c r="AL64" i="1" s="1"/>
  <c r="R64" i="1"/>
  <c r="AO64" i="1"/>
  <c r="AF205" i="1"/>
  <c r="AD205" i="1"/>
  <c r="AC205" i="1"/>
  <c r="AF204" i="1"/>
  <c r="AD204" i="1"/>
  <c r="AC204" i="1"/>
  <c r="AF203" i="1"/>
  <c r="AD203" i="1"/>
  <c r="AC203" i="1"/>
  <c r="AF202" i="1"/>
  <c r="AD202" i="1"/>
  <c r="AC202" i="1"/>
  <c r="AF201" i="1"/>
  <c r="AD201" i="1"/>
  <c r="AC201" i="1"/>
  <c r="AF200" i="1"/>
  <c r="AD200" i="1"/>
  <c r="AC200" i="1"/>
  <c r="AF199" i="1"/>
  <c r="AD199" i="1"/>
  <c r="AC199" i="1"/>
  <c r="AF198" i="1"/>
  <c r="AD198" i="1"/>
  <c r="AC198" i="1"/>
  <c r="AF197" i="1"/>
  <c r="AD197" i="1"/>
  <c r="AC197" i="1"/>
  <c r="AF196" i="1"/>
  <c r="AD196" i="1"/>
  <c r="AC196" i="1"/>
  <c r="Q196" i="1"/>
  <c r="P196" i="1"/>
  <c r="N196" i="1"/>
  <c r="M196" i="1"/>
  <c r="AF195" i="1"/>
  <c r="AD195" i="1"/>
  <c r="AC195" i="1"/>
  <c r="AF194" i="1"/>
  <c r="AD194" i="1"/>
  <c r="AC194" i="1"/>
  <c r="AF193" i="1"/>
  <c r="AD193" i="1"/>
  <c r="AC193" i="1"/>
  <c r="AF192" i="1"/>
  <c r="AD192" i="1"/>
  <c r="AC192" i="1"/>
  <c r="AF191" i="1"/>
  <c r="AD191" i="1"/>
  <c r="AC191" i="1"/>
  <c r="AF190" i="1"/>
  <c r="AD190" i="1"/>
  <c r="AC190" i="1"/>
  <c r="AF189" i="1"/>
  <c r="AD189" i="1"/>
  <c r="AC189" i="1"/>
  <c r="AF188" i="1"/>
  <c r="AD188" i="1"/>
  <c r="AC188" i="1"/>
  <c r="AF187" i="1"/>
  <c r="AD187" i="1"/>
  <c r="AC187" i="1"/>
  <c r="AF186" i="1"/>
  <c r="AD186" i="1"/>
  <c r="AC186" i="1"/>
  <c r="Q186" i="1"/>
  <c r="P186" i="1"/>
  <c r="N186" i="1"/>
  <c r="M186" i="1"/>
  <c r="AF185" i="1"/>
  <c r="AD185" i="1"/>
  <c r="AC185" i="1"/>
  <c r="AF184" i="1"/>
  <c r="AD184" i="1"/>
  <c r="AC184" i="1"/>
  <c r="AF183" i="1"/>
  <c r="AD183" i="1"/>
  <c r="AC183" i="1"/>
  <c r="AF182" i="1"/>
  <c r="AD182" i="1"/>
  <c r="AC182" i="1"/>
  <c r="AF181" i="1"/>
  <c r="AD181" i="1"/>
  <c r="AC181" i="1"/>
  <c r="AF180" i="1"/>
  <c r="AD180" i="1"/>
  <c r="AC180" i="1"/>
  <c r="AF179" i="1"/>
  <c r="AD179" i="1"/>
  <c r="AC179" i="1"/>
  <c r="AF178" i="1"/>
  <c r="AD178" i="1"/>
  <c r="AC178" i="1"/>
  <c r="AF177" i="1"/>
  <c r="AD177" i="1"/>
  <c r="AC177" i="1"/>
  <c r="AF176" i="1"/>
  <c r="AD176" i="1"/>
  <c r="AC176" i="1"/>
  <c r="Q176" i="1"/>
  <c r="P176" i="1"/>
  <c r="N176" i="1"/>
  <c r="M176" i="1"/>
  <c r="AF174" i="1"/>
  <c r="AD174" i="1"/>
  <c r="AC174" i="1"/>
  <c r="AF173" i="1"/>
  <c r="AD173" i="1"/>
  <c r="AC173" i="1"/>
  <c r="AF172" i="1"/>
  <c r="AD172" i="1"/>
  <c r="AC172" i="1"/>
  <c r="AF171" i="1"/>
  <c r="AD171" i="1"/>
  <c r="AC171" i="1"/>
  <c r="AF170" i="1"/>
  <c r="AD170" i="1"/>
  <c r="AC170" i="1"/>
  <c r="AF169" i="1"/>
  <c r="AD169" i="1"/>
  <c r="AC169" i="1"/>
  <c r="AF168" i="1"/>
  <c r="AD168" i="1"/>
  <c r="AC168" i="1"/>
  <c r="AF167" i="1"/>
  <c r="AD167" i="1"/>
  <c r="AC167" i="1"/>
  <c r="AF166" i="1"/>
  <c r="AD166" i="1"/>
  <c r="AC166" i="1"/>
  <c r="AF165" i="1"/>
  <c r="AD165" i="1"/>
  <c r="AC165" i="1"/>
  <c r="Q165" i="1"/>
  <c r="P165" i="1"/>
  <c r="N165" i="1"/>
  <c r="M165" i="1"/>
  <c r="AF164" i="1"/>
  <c r="AD164" i="1"/>
  <c r="AC164" i="1"/>
  <c r="AF163" i="1"/>
  <c r="AD163" i="1"/>
  <c r="AC163" i="1"/>
  <c r="AF162" i="1"/>
  <c r="AD162" i="1"/>
  <c r="AC162" i="1"/>
  <c r="AF161" i="1"/>
  <c r="AD161" i="1"/>
  <c r="AC161" i="1"/>
  <c r="AF160" i="1"/>
  <c r="AD160" i="1"/>
  <c r="AC160" i="1"/>
  <c r="AF159" i="1"/>
  <c r="AD159" i="1"/>
  <c r="AC159" i="1"/>
  <c r="AF158" i="1"/>
  <c r="AD158" i="1"/>
  <c r="AC158" i="1"/>
  <c r="AF157" i="1"/>
  <c r="AD157" i="1"/>
  <c r="AC157" i="1"/>
  <c r="AF156" i="1"/>
  <c r="AD156" i="1"/>
  <c r="AC156" i="1"/>
  <c r="AF155" i="1"/>
  <c r="AD155" i="1"/>
  <c r="AC155" i="1"/>
  <c r="Q155" i="1"/>
  <c r="P155" i="1"/>
  <c r="N155" i="1"/>
  <c r="M155" i="1"/>
  <c r="AF154" i="1"/>
  <c r="AD154" i="1"/>
  <c r="AC154" i="1"/>
  <c r="AF153" i="1"/>
  <c r="AD153" i="1"/>
  <c r="AC153" i="1"/>
  <c r="AF152" i="1"/>
  <c r="AD152" i="1"/>
  <c r="AC152" i="1"/>
  <c r="AF151" i="1"/>
  <c r="AD151" i="1"/>
  <c r="AC151" i="1"/>
  <c r="AF150" i="1"/>
  <c r="AD150" i="1"/>
  <c r="AC150" i="1"/>
  <c r="AF149" i="1"/>
  <c r="AD149" i="1"/>
  <c r="AC149" i="1"/>
  <c r="AF148" i="1"/>
  <c r="AD148" i="1"/>
  <c r="AC148" i="1"/>
  <c r="AF147" i="1"/>
  <c r="AD147" i="1"/>
  <c r="AC147" i="1"/>
  <c r="AF146" i="1"/>
  <c r="AD146" i="1"/>
  <c r="AC146" i="1"/>
  <c r="AF145" i="1"/>
  <c r="AD145" i="1"/>
  <c r="AC145" i="1"/>
  <c r="Q145" i="1"/>
  <c r="P145" i="1"/>
  <c r="N145" i="1"/>
  <c r="M145" i="1"/>
  <c r="AO186" i="1" l="1"/>
  <c r="AN186" i="1" s="1"/>
  <c r="AG187" i="1"/>
  <c r="AG191" i="1"/>
  <c r="AG195" i="1"/>
  <c r="AG199" i="1"/>
  <c r="AG203" i="1"/>
  <c r="AG157" i="1"/>
  <c r="AG161" i="1"/>
  <c r="AG169" i="1"/>
  <c r="AG173" i="1"/>
  <c r="AG182" i="1"/>
  <c r="AG190" i="1"/>
  <c r="AG194" i="1"/>
  <c r="AG196" i="1"/>
  <c r="AL196" i="1" s="1"/>
  <c r="AK196" i="1" s="1"/>
  <c r="AG198" i="1"/>
  <c r="AG202" i="1"/>
  <c r="AG153" i="1"/>
  <c r="AK64" i="1"/>
  <c r="AL65" i="1"/>
  <c r="AK65" i="1" s="1"/>
  <c r="AG152" i="1"/>
  <c r="AG156" i="1"/>
  <c r="AG160" i="1"/>
  <c r="AG164" i="1"/>
  <c r="AG168" i="1"/>
  <c r="AG172" i="1"/>
  <c r="AG181" i="1"/>
  <c r="AG185" i="1"/>
  <c r="AG189" i="1"/>
  <c r="AG193" i="1"/>
  <c r="AO196" i="1"/>
  <c r="AN196" i="1" s="1"/>
  <c r="AG197" i="1"/>
  <c r="AG201" i="1"/>
  <c r="AG205" i="1"/>
  <c r="AN64" i="1"/>
  <c r="AO65" i="1"/>
  <c r="AG155" i="1"/>
  <c r="AL155" i="1" s="1"/>
  <c r="AK155" i="1" s="1"/>
  <c r="AG165" i="1"/>
  <c r="AL165" i="1" s="1"/>
  <c r="AK165" i="1" s="1"/>
  <c r="AG186" i="1"/>
  <c r="AL186" i="1" s="1"/>
  <c r="AK186" i="1" s="1"/>
  <c r="AG188" i="1"/>
  <c r="AG192" i="1"/>
  <c r="AG200" i="1"/>
  <c r="AG204" i="1"/>
  <c r="R196" i="1"/>
  <c r="S196" i="1"/>
  <c r="R186" i="1"/>
  <c r="AO187" i="1"/>
  <c r="AN187" i="1" s="1"/>
  <c r="S186" i="1"/>
  <c r="AG178" i="1"/>
  <c r="AG177" i="1"/>
  <c r="AG176" i="1"/>
  <c r="AL176" i="1" s="1"/>
  <c r="AK176" i="1" s="1"/>
  <c r="R176" i="1"/>
  <c r="R165" i="1"/>
  <c r="R155" i="1"/>
  <c r="S165" i="1"/>
  <c r="AO155" i="1"/>
  <c r="AN155" i="1" s="1"/>
  <c r="AO176" i="1"/>
  <c r="AN176" i="1" s="1"/>
  <c r="AG151" i="1"/>
  <c r="S155" i="1"/>
  <c r="AG159" i="1"/>
  <c r="AG163" i="1"/>
  <c r="AO165" i="1"/>
  <c r="AN165" i="1" s="1"/>
  <c r="AG167" i="1"/>
  <c r="AG171" i="1"/>
  <c r="S176" i="1"/>
  <c r="AG180" i="1"/>
  <c r="AG184" i="1"/>
  <c r="AG146" i="1"/>
  <c r="AG150" i="1"/>
  <c r="AG154" i="1"/>
  <c r="AG158" i="1"/>
  <c r="AG162" i="1"/>
  <c r="AG166" i="1"/>
  <c r="AG170" i="1"/>
  <c r="AG174" i="1"/>
  <c r="AG179" i="1"/>
  <c r="AG183" i="1"/>
  <c r="AG149" i="1"/>
  <c r="AG148" i="1"/>
  <c r="AG147" i="1"/>
  <c r="AG145" i="1"/>
  <c r="AL145" i="1" s="1"/>
  <c r="AK145" i="1" s="1"/>
  <c r="AO145" i="1"/>
  <c r="AN145" i="1" s="1"/>
  <c r="R145" i="1"/>
  <c r="S145" i="1"/>
  <c r="AO156" i="1" l="1"/>
  <c r="AN156" i="1" s="1"/>
  <c r="AL66" i="1"/>
  <c r="AK66" i="1" s="1"/>
  <c r="AO197" i="1"/>
  <c r="AN197" i="1" s="1"/>
  <c r="AL166" i="1"/>
  <c r="AK166" i="1" s="1"/>
  <c r="AL146" i="1"/>
  <c r="AK146" i="1" s="1"/>
  <c r="AN65" i="1"/>
  <c r="AO66" i="1"/>
  <c r="AO146" i="1"/>
  <c r="AN146" i="1" s="1"/>
  <c r="AO188" i="1"/>
  <c r="AL197" i="1"/>
  <c r="AL187" i="1"/>
  <c r="AO177" i="1"/>
  <c r="AL177" i="1"/>
  <c r="AK177" i="1" s="1"/>
  <c r="AL156" i="1"/>
  <c r="AO166" i="1"/>
  <c r="AO147" i="1"/>
  <c r="AN147" i="1" s="1"/>
  <c r="AO157" i="1" l="1"/>
  <c r="AN157" i="1" s="1"/>
  <c r="AO198" i="1"/>
  <c r="AN198" i="1" s="1"/>
  <c r="AL147" i="1"/>
  <c r="AK147" i="1" s="1"/>
  <c r="AL167" i="1"/>
  <c r="AL168" i="1" s="1"/>
  <c r="AL67" i="1"/>
  <c r="AK67" i="1" s="1"/>
  <c r="AO158" i="1"/>
  <c r="AO159" i="1" s="1"/>
  <c r="AN188" i="1"/>
  <c r="AO189" i="1"/>
  <c r="AN66" i="1"/>
  <c r="AO67" i="1"/>
  <c r="AK197" i="1"/>
  <c r="AL198" i="1"/>
  <c r="AK187" i="1"/>
  <c r="AL188" i="1"/>
  <c r="AL178" i="1"/>
  <c r="AL179" i="1" s="1"/>
  <c r="AN177" i="1"/>
  <c r="AO178" i="1"/>
  <c r="AK156" i="1"/>
  <c r="AL157" i="1"/>
  <c r="AN166" i="1"/>
  <c r="AO167" i="1"/>
  <c r="AO148" i="1"/>
  <c r="AN148" i="1" s="1"/>
  <c r="AL148" i="1"/>
  <c r="AO199" i="1" l="1"/>
  <c r="AN199" i="1" s="1"/>
  <c r="AK178" i="1"/>
  <c r="AK167" i="1"/>
  <c r="AN158" i="1"/>
  <c r="AL68" i="1"/>
  <c r="AL69" i="1" s="1"/>
  <c r="AN67" i="1"/>
  <c r="AO68" i="1"/>
  <c r="AN189" i="1"/>
  <c r="AO190" i="1"/>
  <c r="AO200" i="1"/>
  <c r="AN200" i="1" s="1"/>
  <c r="AK198" i="1"/>
  <c r="AL199" i="1"/>
  <c r="AK188" i="1"/>
  <c r="AL189" i="1"/>
  <c r="AN178" i="1"/>
  <c r="AO179" i="1"/>
  <c r="AK157" i="1"/>
  <c r="AL158" i="1"/>
  <c r="AO149" i="1"/>
  <c r="AN149" i="1" s="1"/>
  <c r="AN167" i="1"/>
  <c r="AO168" i="1"/>
  <c r="AK179" i="1"/>
  <c r="AL180" i="1"/>
  <c r="AK168" i="1"/>
  <c r="AL169" i="1"/>
  <c r="AN159" i="1"/>
  <c r="AO160" i="1"/>
  <c r="AK148" i="1"/>
  <c r="AL149" i="1"/>
  <c r="AK68" i="1" l="1"/>
  <c r="AO201" i="1"/>
  <c r="AO150" i="1"/>
  <c r="AN150" i="1" s="1"/>
  <c r="AK69" i="1"/>
  <c r="AL70" i="1"/>
  <c r="AO191" i="1"/>
  <c r="AN190" i="1"/>
  <c r="AN68" i="1"/>
  <c r="AO69" i="1"/>
  <c r="AO202" i="1"/>
  <c r="AN201" i="1"/>
  <c r="AL200" i="1"/>
  <c r="AK199" i="1"/>
  <c r="AK189" i="1"/>
  <c r="AL190" i="1"/>
  <c r="AN179" i="1"/>
  <c r="AO180" i="1"/>
  <c r="AK158" i="1"/>
  <c r="AL159" i="1"/>
  <c r="AN168" i="1"/>
  <c r="AO169" i="1"/>
  <c r="AK180" i="1"/>
  <c r="AL181" i="1"/>
  <c r="AK169" i="1"/>
  <c r="AL170" i="1"/>
  <c r="AN160" i="1"/>
  <c r="AO161" i="1"/>
  <c r="AK149" i="1"/>
  <c r="AL150" i="1"/>
  <c r="AO151" i="1" l="1"/>
  <c r="AN151" i="1" s="1"/>
  <c r="AL71" i="1"/>
  <c r="AK70" i="1"/>
  <c r="AN69" i="1"/>
  <c r="AO70" i="1"/>
  <c r="AN191" i="1"/>
  <c r="AO192" i="1"/>
  <c r="AN202" i="1"/>
  <c r="AO203" i="1"/>
  <c r="AK200" i="1"/>
  <c r="AL201" i="1"/>
  <c r="AK190" i="1"/>
  <c r="AL191" i="1"/>
  <c r="AN180" i="1"/>
  <c r="AO181" i="1"/>
  <c r="AK159" i="1"/>
  <c r="AL160" i="1"/>
  <c r="AN169" i="1"/>
  <c r="AO170" i="1"/>
  <c r="AO152" i="1"/>
  <c r="AK181" i="1"/>
  <c r="AL182" i="1"/>
  <c r="AK170" i="1"/>
  <c r="AL171" i="1"/>
  <c r="AN161" i="1"/>
  <c r="AO162" i="1"/>
  <c r="AK150" i="1"/>
  <c r="AL151" i="1"/>
  <c r="AL72" i="1" l="1"/>
  <c r="AK71" i="1"/>
  <c r="AN70" i="1"/>
  <c r="AO71" i="1"/>
  <c r="AN192" i="1"/>
  <c r="AO193" i="1"/>
  <c r="AN203" i="1"/>
  <c r="AO204" i="1"/>
  <c r="AK201" i="1"/>
  <c r="AL202" i="1"/>
  <c r="AK191" i="1"/>
  <c r="AL192" i="1"/>
  <c r="AO182" i="1"/>
  <c r="AN181" i="1"/>
  <c r="AK160" i="1"/>
  <c r="AL161" i="1"/>
  <c r="AN170" i="1"/>
  <c r="AO171" i="1"/>
  <c r="AN152" i="1"/>
  <c r="AO153" i="1"/>
  <c r="AK182" i="1"/>
  <c r="AL183" i="1"/>
  <c r="AK171" i="1"/>
  <c r="AL172" i="1"/>
  <c r="AN162" i="1"/>
  <c r="AO163" i="1"/>
  <c r="AK151" i="1"/>
  <c r="AL152" i="1"/>
  <c r="AL73" i="1" l="1"/>
  <c r="AK72" i="1"/>
  <c r="AN71" i="1"/>
  <c r="AO72" i="1"/>
  <c r="AN193" i="1"/>
  <c r="AO194" i="1"/>
  <c r="AN204" i="1"/>
  <c r="AO205" i="1"/>
  <c r="AK202" i="1"/>
  <c r="AL203" i="1"/>
  <c r="AL193" i="1"/>
  <c r="AK192" i="1"/>
  <c r="AN182" i="1"/>
  <c r="AO183" i="1"/>
  <c r="AK161" i="1"/>
  <c r="AL162" i="1"/>
  <c r="AN171" i="1"/>
  <c r="AO172" i="1"/>
  <c r="AO154" i="1"/>
  <c r="AN153" i="1"/>
  <c r="AK183" i="1"/>
  <c r="AL184" i="1"/>
  <c r="AK172" i="1"/>
  <c r="AL173" i="1"/>
  <c r="AN163" i="1"/>
  <c r="AO164" i="1"/>
  <c r="AK152" i="1"/>
  <c r="AL153" i="1"/>
  <c r="AK73" i="1" l="1"/>
  <c r="AM64" i="1"/>
  <c r="AQ64" i="1" s="1"/>
  <c r="AN72" i="1"/>
  <c r="AO73" i="1"/>
  <c r="AO195" i="1"/>
  <c r="AN194" i="1"/>
  <c r="AN205" i="1"/>
  <c r="AP196" i="1"/>
  <c r="AR196" i="1" s="1"/>
  <c r="AK203" i="1"/>
  <c r="AL204" i="1"/>
  <c r="AK193" i="1"/>
  <c r="AL194" i="1"/>
  <c r="AN183" i="1"/>
  <c r="AO184" i="1"/>
  <c r="AK162" i="1"/>
  <c r="AL163" i="1"/>
  <c r="AN172" i="1"/>
  <c r="AO173" i="1"/>
  <c r="AP145" i="1"/>
  <c r="AR145" i="1" s="1"/>
  <c r="AN154" i="1"/>
  <c r="AK184" i="1"/>
  <c r="AL185" i="1"/>
  <c r="AK173" i="1"/>
  <c r="AL174" i="1"/>
  <c r="AN164" i="1"/>
  <c r="AP155" i="1"/>
  <c r="AR155" i="1" s="1"/>
  <c r="AK153" i="1"/>
  <c r="AL154" i="1"/>
  <c r="AN195" i="1" l="1"/>
  <c r="AP186" i="1"/>
  <c r="AR186" i="1" s="1"/>
  <c r="AN73" i="1"/>
  <c r="AP64" i="1"/>
  <c r="AR64" i="1" s="1"/>
  <c r="AS64" i="1" s="1"/>
  <c r="AU64" i="1" s="1"/>
  <c r="AT64" i="1" s="1"/>
  <c r="AK204" i="1"/>
  <c r="AL205" i="1"/>
  <c r="AK194" i="1"/>
  <c r="AL195" i="1"/>
  <c r="AN184" i="1"/>
  <c r="AO185" i="1"/>
  <c r="AK163" i="1"/>
  <c r="AL164" i="1"/>
  <c r="AN173" i="1"/>
  <c r="AO174" i="1"/>
  <c r="AM176" i="1"/>
  <c r="AQ176" i="1" s="1"/>
  <c r="AK185" i="1"/>
  <c r="AM165" i="1"/>
  <c r="AQ165" i="1" s="1"/>
  <c r="AK174" i="1"/>
  <c r="AM145" i="1"/>
  <c r="AK154" i="1"/>
  <c r="AQ145" i="1" l="1"/>
  <c r="AS145" i="1" s="1"/>
  <c r="AU145" i="1" s="1"/>
  <c r="AT145" i="1" s="1"/>
  <c r="AM196" i="1"/>
  <c r="AK205" i="1"/>
  <c r="AM186" i="1"/>
  <c r="AK195" i="1"/>
  <c r="AP176" i="1"/>
  <c r="AR176" i="1" s="1"/>
  <c r="AS176" i="1" s="1"/>
  <c r="AU176" i="1" s="1"/>
  <c r="AT176" i="1" s="1"/>
  <c r="AN185" i="1"/>
  <c r="AM155" i="1"/>
  <c r="AK164" i="1"/>
  <c r="AN174" i="1"/>
  <c r="AP165" i="1"/>
  <c r="AR165" i="1" s="1"/>
  <c r="AS165" i="1" s="1"/>
  <c r="AU165" i="1" s="1"/>
  <c r="AT165" i="1" s="1"/>
  <c r="AQ186" i="1" l="1"/>
  <c r="AS186" i="1" s="1"/>
  <c r="AU186" i="1" s="1"/>
  <c r="AT186" i="1" s="1"/>
  <c r="AQ196" i="1"/>
  <c r="AS196" i="1" s="1"/>
  <c r="AU196" i="1" s="1"/>
  <c r="AT196" i="1" s="1"/>
  <c r="AQ155" i="1"/>
  <c r="AS155" i="1" s="1"/>
  <c r="AU155" i="1" s="1"/>
  <c r="AT155" i="1" s="1"/>
  <c r="N13" i="1"/>
  <c r="Q24" i="1"/>
  <c r="AD45" i="1"/>
  <c r="AC45" i="1"/>
  <c r="AF45" i="1"/>
  <c r="AD46" i="1"/>
  <c r="AD13" i="1"/>
  <c r="AC13" i="1"/>
  <c r="AF13" i="1"/>
  <c r="N24" i="1"/>
  <c r="AD24" i="1"/>
  <c r="AC24" i="1"/>
  <c r="AF24" i="1"/>
  <c r="AD25" i="1"/>
  <c r="AC25" i="1"/>
  <c r="AF25" i="1"/>
  <c r="AD26" i="1"/>
  <c r="AC26" i="1"/>
  <c r="AF26" i="1"/>
  <c r="AD27" i="1"/>
  <c r="AD28" i="1"/>
  <c r="AD29" i="1"/>
  <c r="AD30" i="1"/>
  <c r="AD31" i="1"/>
  <c r="AD32" i="1"/>
  <c r="AD33" i="1"/>
  <c r="N135" i="1"/>
  <c r="AD135" i="1"/>
  <c r="AD136" i="1"/>
  <c r="AD137" i="1"/>
  <c r="AD138" i="1"/>
  <c r="AD139" i="1"/>
  <c r="AD140" i="1"/>
  <c r="AD141" i="1"/>
  <c r="AD142" i="1"/>
  <c r="AD143" i="1"/>
  <c r="AD144" i="1"/>
  <c r="N125" i="1"/>
  <c r="AD125" i="1"/>
  <c r="AD126" i="1"/>
  <c r="AD127" i="1"/>
  <c r="AD128" i="1"/>
  <c r="AD129" i="1"/>
  <c r="AD130" i="1"/>
  <c r="AD131" i="1"/>
  <c r="AD132" i="1"/>
  <c r="AD133" i="1"/>
  <c r="AD134" i="1"/>
  <c r="N115" i="1"/>
  <c r="AD115" i="1"/>
  <c r="AD116" i="1"/>
  <c r="AD117" i="1"/>
  <c r="AD118" i="1"/>
  <c r="AD119" i="1"/>
  <c r="AD120" i="1"/>
  <c r="AD121" i="1"/>
  <c r="AD122" i="1"/>
  <c r="AD123" i="1"/>
  <c r="AD124" i="1"/>
  <c r="AD105" i="1"/>
  <c r="AD106" i="1"/>
  <c r="AD107" i="1"/>
  <c r="AD108" i="1"/>
  <c r="AD109" i="1"/>
  <c r="AD110" i="1"/>
  <c r="AD111" i="1"/>
  <c r="AD112" i="1"/>
  <c r="AD113" i="1"/>
  <c r="AD114" i="1"/>
  <c r="N95" i="1"/>
  <c r="AD95" i="1"/>
  <c r="AD96" i="1"/>
  <c r="AD97" i="1"/>
  <c r="AD98" i="1"/>
  <c r="AD99" i="1"/>
  <c r="AD100" i="1"/>
  <c r="AD101" i="1"/>
  <c r="AD102" i="1"/>
  <c r="AD103" i="1"/>
  <c r="AD104" i="1"/>
  <c r="N85" i="1"/>
  <c r="AD85" i="1"/>
  <c r="AD86" i="1"/>
  <c r="AD87" i="1"/>
  <c r="AD88" i="1"/>
  <c r="AD89" i="1"/>
  <c r="AD90" i="1"/>
  <c r="AD91" i="1"/>
  <c r="AD92" i="1"/>
  <c r="AD93" i="1"/>
  <c r="AD94" i="1"/>
  <c r="N74" i="1"/>
  <c r="AD74" i="1"/>
  <c r="AD75" i="1"/>
  <c r="AD76" i="1"/>
  <c r="AD77" i="1"/>
  <c r="AD78" i="1"/>
  <c r="AD79" i="1"/>
  <c r="AD80" i="1"/>
  <c r="AD81" i="1"/>
  <c r="AD82" i="1"/>
  <c r="AD83" i="1"/>
  <c r="N54" i="1"/>
  <c r="AD54" i="1"/>
  <c r="AC54" i="1"/>
  <c r="AF54" i="1"/>
  <c r="AD55" i="1"/>
  <c r="AC55" i="1"/>
  <c r="AF55" i="1"/>
  <c r="AD56" i="1"/>
  <c r="AD57" i="1"/>
  <c r="AD58" i="1"/>
  <c r="AD59" i="1"/>
  <c r="AD60" i="1"/>
  <c r="AD61" i="1"/>
  <c r="AD62" i="1"/>
  <c r="AD63" i="1"/>
  <c r="Q54" i="1"/>
  <c r="N44" i="1"/>
  <c r="AD44" i="1"/>
  <c r="AD47" i="1"/>
  <c r="AD48" i="1"/>
  <c r="AD49" i="1"/>
  <c r="AD50" i="1"/>
  <c r="AD51" i="1"/>
  <c r="AD52" i="1"/>
  <c r="AD53" i="1"/>
  <c r="AC46" i="1"/>
  <c r="AF46" i="1"/>
  <c r="N34" i="1"/>
  <c r="AD34" i="1"/>
  <c r="AC34" i="1"/>
  <c r="AF34" i="1"/>
  <c r="AD35" i="1"/>
  <c r="AC35" i="1"/>
  <c r="AF35" i="1"/>
  <c r="AD36" i="1"/>
  <c r="AD37" i="1"/>
  <c r="AD38" i="1"/>
  <c r="AD39" i="1"/>
  <c r="AD40" i="1"/>
  <c r="AD41" i="1"/>
  <c r="AD42" i="1"/>
  <c r="AD43" i="1"/>
  <c r="Q34" i="1"/>
  <c r="AD14" i="1"/>
  <c r="AC14" i="1"/>
  <c r="AF14" i="1"/>
  <c r="AD15" i="1"/>
  <c r="AC15" i="1"/>
  <c r="AF15" i="1"/>
  <c r="AD16" i="1"/>
  <c r="AC16" i="1"/>
  <c r="AF16" i="1"/>
  <c r="AD17" i="1"/>
  <c r="AD18" i="1"/>
  <c r="AD19" i="1"/>
  <c r="AD20" i="1"/>
  <c r="AD21" i="1"/>
  <c r="AD22" i="1"/>
  <c r="Q13" i="1"/>
  <c r="Q74" i="1"/>
  <c r="Q135" i="1"/>
  <c r="Q125" i="1"/>
  <c r="Q115" i="1"/>
  <c r="Q105" i="1"/>
  <c r="Q95" i="1"/>
  <c r="AO95" i="1" s="1"/>
  <c r="Q85" i="1"/>
  <c r="Q44" i="1"/>
  <c r="AC44" i="1"/>
  <c r="AF44" i="1"/>
  <c r="AC144" i="1"/>
  <c r="AF144" i="1"/>
  <c r="AC143" i="1"/>
  <c r="AF143" i="1"/>
  <c r="AC142" i="1"/>
  <c r="AF142" i="1"/>
  <c r="AC141" i="1"/>
  <c r="AF141" i="1"/>
  <c r="AC140" i="1"/>
  <c r="AF140" i="1"/>
  <c r="AC139" i="1"/>
  <c r="AF139" i="1"/>
  <c r="AC138" i="1"/>
  <c r="AF138" i="1"/>
  <c r="AC137" i="1"/>
  <c r="AF137" i="1"/>
  <c r="AC136" i="1"/>
  <c r="AF136" i="1"/>
  <c r="AC135" i="1"/>
  <c r="AF135" i="1"/>
  <c r="AC134" i="1"/>
  <c r="AF134" i="1"/>
  <c r="AC133" i="1"/>
  <c r="AF133" i="1"/>
  <c r="AC132" i="1"/>
  <c r="AF132" i="1"/>
  <c r="AC131" i="1"/>
  <c r="AF131" i="1"/>
  <c r="AC130" i="1"/>
  <c r="AF130" i="1"/>
  <c r="AC129" i="1"/>
  <c r="AF129" i="1"/>
  <c r="AC128" i="1"/>
  <c r="AF128" i="1"/>
  <c r="AC127" i="1"/>
  <c r="AF127" i="1"/>
  <c r="AC126" i="1"/>
  <c r="AF126" i="1"/>
  <c r="AC125" i="1"/>
  <c r="AF125" i="1"/>
  <c r="AC124" i="1"/>
  <c r="AF124" i="1"/>
  <c r="AC123" i="1"/>
  <c r="AF123" i="1"/>
  <c r="AC122" i="1"/>
  <c r="AF122" i="1"/>
  <c r="AC121" i="1"/>
  <c r="AF121" i="1"/>
  <c r="AC120" i="1"/>
  <c r="AF120" i="1"/>
  <c r="AC119" i="1"/>
  <c r="AF119" i="1"/>
  <c r="AC118" i="1"/>
  <c r="AF118" i="1"/>
  <c r="AC117" i="1"/>
  <c r="AF117" i="1"/>
  <c r="AC116" i="1"/>
  <c r="AF116" i="1"/>
  <c r="AC115" i="1"/>
  <c r="AF115" i="1"/>
  <c r="AC114" i="1"/>
  <c r="AF114" i="1"/>
  <c r="AC113" i="1"/>
  <c r="AF113" i="1"/>
  <c r="AC112" i="1"/>
  <c r="AF112" i="1"/>
  <c r="AC111" i="1"/>
  <c r="AF111" i="1"/>
  <c r="AC110" i="1"/>
  <c r="AF110" i="1"/>
  <c r="AC109" i="1"/>
  <c r="AF109" i="1"/>
  <c r="AC108" i="1"/>
  <c r="AF108" i="1"/>
  <c r="AC107" i="1"/>
  <c r="AF107" i="1"/>
  <c r="AC106" i="1"/>
  <c r="AF106" i="1"/>
  <c r="AC105" i="1"/>
  <c r="AF105" i="1"/>
  <c r="AC104" i="1"/>
  <c r="AF104" i="1"/>
  <c r="AC103" i="1"/>
  <c r="AF103" i="1"/>
  <c r="AC102" i="1"/>
  <c r="AF102" i="1"/>
  <c r="AC101" i="1"/>
  <c r="AF101" i="1"/>
  <c r="AC100" i="1"/>
  <c r="AF100" i="1"/>
  <c r="AC99" i="1"/>
  <c r="AF99" i="1"/>
  <c r="AC98" i="1"/>
  <c r="AF98" i="1"/>
  <c r="AC97" i="1"/>
  <c r="AF97" i="1"/>
  <c r="AC96" i="1"/>
  <c r="AF96" i="1"/>
  <c r="AC95" i="1"/>
  <c r="AF95" i="1"/>
  <c r="AC94" i="1"/>
  <c r="AF94" i="1"/>
  <c r="AC93" i="1"/>
  <c r="AF93" i="1"/>
  <c r="AC92" i="1"/>
  <c r="AF92" i="1"/>
  <c r="AC91" i="1"/>
  <c r="AF91" i="1"/>
  <c r="AC90" i="1"/>
  <c r="AF90" i="1"/>
  <c r="AC89" i="1"/>
  <c r="AF89" i="1"/>
  <c r="AC88" i="1"/>
  <c r="AF88" i="1"/>
  <c r="AC87" i="1"/>
  <c r="AF87" i="1"/>
  <c r="AC86" i="1"/>
  <c r="AF86" i="1"/>
  <c r="AC85" i="1"/>
  <c r="AF85" i="1"/>
  <c r="AC83" i="1"/>
  <c r="AF83" i="1"/>
  <c r="AC82" i="1"/>
  <c r="AF82" i="1"/>
  <c r="AC81" i="1"/>
  <c r="AF81" i="1"/>
  <c r="AC80" i="1"/>
  <c r="AF80" i="1"/>
  <c r="AC79" i="1"/>
  <c r="AF79" i="1"/>
  <c r="AC78" i="1"/>
  <c r="AF78" i="1"/>
  <c r="AC77" i="1"/>
  <c r="AF77" i="1"/>
  <c r="AC76" i="1"/>
  <c r="AF76" i="1"/>
  <c r="AC75" i="1"/>
  <c r="AF75" i="1"/>
  <c r="AC74" i="1"/>
  <c r="AF74" i="1"/>
  <c r="AC63" i="1"/>
  <c r="AF63" i="1"/>
  <c r="AC62" i="1"/>
  <c r="AF62" i="1"/>
  <c r="AC61" i="1"/>
  <c r="AF61" i="1"/>
  <c r="AC60" i="1"/>
  <c r="AF60" i="1"/>
  <c r="AC59" i="1"/>
  <c r="AF59" i="1"/>
  <c r="AC58" i="1"/>
  <c r="AF58" i="1"/>
  <c r="AC57" i="1"/>
  <c r="AF57" i="1"/>
  <c r="AC56" i="1"/>
  <c r="AF56" i="1"/>
  <c r="AC53" i="1"/>
  <c r="AF53" i="1"/>
  <c r="AC52" i="1"/>
  <c r="AF52" i="1"/>
  <c r="AC51" i="1"/>
  <c r="AF51" i="1"/>
  <c r="AC50" i="1"/>
  <c r="AF50" i="1"/>
  <c r="AC49" i="1"/>
  <c r="AF49" i="1"/>
  <c r="AC48" i="1"/>
  <c r="AF48" i="1"/>
  <c r="AC47" i="1"/>
  <c r="AF47" i="1"/>
  <c r="AC43" i="1"/>
  <c r="AF43" i="1"/>
  <c r="AC42" i="1"/>
  <c r="AF42" i="1"/>
  <c r="AC41" i="1"/>
  <c r="AF41" i="1"/>
  <c r="AC40" i="1"/>
  <c r="AF40" i="1"/>
  <c r="AC39" i="1"/>
  <c r="AF39" i="1"/>
  <c r="AC38" i="1"/>
  <c r="AF38" i="1"/>
  <c r="AC37" i="1"/>
  <c r="AF37" i="1"/>
  <c r="AC36" i="1"/>
  <c r="AF36" i="1"/>
  <c r="AC33" i="1"/>
  <c r="AF33" i="1"/>
  <c r="AC32" i="1"/>
  <c r="AF32" i="1"/>
  <c r="AC31" i="1"/>
  <c r="AF31" i="1"/>
  <c r="AC30" i="1"/>
  <c r="AF30" i="1"/>
  <c r="AC29" i="1"/>
  <c r="AF29" i="1"/>
  <c r="AC28" i="1"/>
  <c r="AF28" i="1"/>
  <c r="AC27" i="1"/>
  <c r="AF27" i="1"/>
  <c r="AC22" i="1"/>
  <c r="AF22" i="1"/>
  <c r="AC21" i="1"/>
  <c r="AF21" i="1"/>
  <c r="AC20" i="1"/>
  <c r="AF20" i="1"/>
  <c r="AC19" i="1"/>
  <c r="AF19" i="1"/>
  <c r="AC18" i="1"/>
  <c r="AF18" i="1"/>
  <c r="AC17" i="1"/>
  <c r="AF17" i="1"/>
  <c r="M135" i="1"/>
  <c r="M125" i="1"/>
  <c r="M115" i="1"/>
  <c r="M105" i="1"/>
  <c r="M95" i="1"/>
  <c r="M85" i="1"/>
  <c r="P85" i="1"/>
  <c r="M74" i="1"/>
  <c r="P74" i="1"/>
  <c r="M54" i="1"/>
  <c r="P54" i="1"/>
  <c r="M44" i="1"/>
  <c r="P44" i="1"/>
  <c r="P34" i="1"/>
  <c r="M34" i="1"/>
  <c r="M24" i="1"/>
  <c r="P24" i="1"/>
  <c r="M13" i="1"/>
  <c r="P13" i="1"/>
  <c r="P135" i="1"/>
  <c r="P125" i="1"/>
  <c r="P115" i="1"/>
  <c r="P105" i="1"/>
  <c r="P95" i="1"/>
  <c r="A6" i="18"/>
  <c r="C6" i="18"/>
  <c r="E6" i="18" s="1"/>
  <c r="A7" i="18"/>
  <c r="C7" i="18"/>
  <c r="E7" i="18" s="1"/>
  <c r="A8" i="18"/>
  <c r="C8" i="18"/>
  <c r="E8" i="18" s="1"/>
  <c r="A9" i="18"/>
  <c r="C9" i="18"/>
  <c r="E9" i="18"/>
  <c r="A10" i="18"/>
  <c r="C10" i="18"/>
  <c r="E10" i="18" s="1"/>
  <c r="A11" i="18"/>
  <c r="C11" i="18"/>
  <c r="E11" i="18" s="1"/>
  <c r="A12" i="18"/>
  <c r="C12" i="18"/>
  <c r="E12" i="18" s="1"/>
  <c r="A13" i="18"/>
  <c r="C13" i="18"/>
  <c r="E13" i="18" s="1"/>
  <c r="A14" i="18"/>
  <c r="C14" i="18"/>
  <c r="E14" i="18" s="1"/>
  <c r="B7" i="18" a="1"/>
  <c r="B7" i="18" s="1"/>
  <c r="J10" i="18"/>
  <c r="I7" i="18"/>
  <c r="AO135" i="1" l="1"/>
  <c r="AG32" i="1"/>
  <c r="AG36" i="1"/>
  <c r="AG49" i="1"/>
  <c r="AG102" i="1"/>
  <c r="S34" i="1"/>
  <c r="M7" i="18"/>
  <c r="I11" i="18"/>
  <c r="L8" i="18"/>
  <c r="M11" i="18"/>
  <c r="K9" i="18"/>
  <c r="J7" i="18"/>
  <c r="I8" i="18"/>
  <c r="M8" i="18"/>
  <c r="L9" i="18"/>
  <c r="K10" i="18"/>
  <c r="J11" i="18"/>
  <c r="K7" i="18"/>
  <c r="J8" i="18"/>
  <c r="I9" i="18"/>
  <c r="M9" i="18"/>
  <c r="L10" i="18"/>
  <c r="K11" i="18"/>
  <c r="L7" i="18"/>
  <c r="K8" i="18"/>
  <c r="J9" i="18"/>
  <c r="I10" i="18"/>
  <c r="M10" i="18"/>
  <c r="L11" i="18"/>
  <c r="AG119" i="1"/>
  <c r="AG31" i="1"/>
  <c r="AG52" i="1"/>
  <c r="AG58" i="1"/>
  <c r="AG62" i="1"/>
  <c r="AG111" i="1"/>
  <c r="R125" i="1"/>
  <c r="AO54" i="1"/>
  <c r="AN54" i="1" s="1"/>
  <c r="AG25" i="1"/>
  <c r="AG142" i="1"/>
  <c r="R13" i="1"/>
  <c r="AG45" i="1"/>
  <c r="AO74" i="1"/>
  <c r="AO75" i="1" s="1"/>
  <c r="S13" i="1"/>
  <c r="S54" i="1"/>
  <c r="AG108" i="1"/>
  <c r="AG110" i="1"/>
  <c r="AG112" i="1"/>
  <c r="AG114" i="1"/>
  <c r="AG143" i="1"/>
  <c r="AG133" i="1"/>
  <c r="AG93" i="1"/>
  <c r="AG106" i="1"/>
  <c r="S135" i="1"/>
  <c r="S44" i="1"/>
  <c r="AG51" i="1"/>
  <c r="AG61" i="1"/>
  <c r="AG27" i="1"/>
  <c r="AO34" i="1"/>
  <c r="AN34" i="1" s="1"/>
  <c r="S95" i="1"/>
  <c r="S24" i="1"/>
  <c r="S74" i="1"/>
  <c r="AG59" i="1"/>
  <c r="AG37" i="1"/>
  <c r="AG98" i="1"/>
  <c r="AG138" i="1"/>
  <c r="AG16" i="1"/>
  <c r="AG50" i="1"/>
  <c r="AG18" i="1"/>
  <c r="AG20" i="1"/>
  <c r="AG22" i="1"/>
  <c r="AG28" i="1"/>
  <c r="AG33" i="1"/>
  <c r="AG38" i="1"/>
  <c r="AG40" i="1"/>
  <c r="AG76" i="1"/>
  <c r="AG78" i="1"/>
  <c r="AG80" i="1"/>
  <c r="AG82" i="1"/>
  <c r="AG87" i="1"/>
  <c r="AG89" i="1"/>
  <c r="AG95" i="1"/>
  <c r="AL95" i="1" s="1"/>
  <c r="AK95" i="1" s="1"/>
  <c r="AG97" i="1"/>
  <c r="AG121" i="1"/>
  <c r="AG123" i="1"/>
  <c r="AG127" i="1"/>
  <c r="AG129" i="1"/>
  <c r="AG135" i="1"/>
  <c r="AL135" i="1" s="1"/>
  <c r="AK135" i="1" s="1"/>
  <c r="R85" i="1"/>
  <c r="AO125" i="1"/>
  <c r="AO126" i="1" s="1"/>
  <c r="AL44" i="1"/>
  <c r="AK44" i="1" s="1"/>
  <c r="R54" i="1"/>
  <c r="R105" i="1"/>
  <c r="AG19" i="1"/>
  <c r="AG41" i="1"/>
  <c r="AG48" i="1"/>
  <c r="AG77" i="1"/>
  <c r="AG81" i="1"/>
  <c r="AG88" i="1"/>
  <c r="AG122" i="1"/>
  <c r="AG128" i="1"/>
  <c r="S85" i="1"/>
  <c r="AG21" i="1"/>
  <c r="AG60" i="1"/>
  <c r="AG92" i="1"/>
  <c r="AG101" i="1"/>
  <c r="AG104" i="1"/>
  <c r="AG115" i="1"/>
  <c r="AL115" i="1" s="1"/>
  <c r="AK115" i="1" s="1"/>
  <c r="AG117" i="1"/>
  <c r="AG132" i="1"/>
  <c r="AG141" i="1"/>
  <c r="AG144" i="1"/>
  <c r="AG15" i="1"/>
  <c r="AG35" i="1"/>
  <c r="AG55" i="1"/>
  <c r="AG30" i="1"/>
  <c r="AG42" i="1"/>
  <c r="AG47" i="1"/>
  <c r="AG56" i="1"/>
  <c r="AG63" i="1"/>
  <c r="AG91" i="1"/>
  <c r="AG100" i="1"/>
  <c r="AG131" i="1"/>
  <c r="AG140" i="1"/>
  <c r="AG44" i="1"/>
  <c r="AO44" i="1" s="1"/>
  <c r="AN44" i="1" s="1"/>
  <c r="AG14" i="1"/>
  <c r="AG34" i="1"/>
  <c r="AL34" i="1" s="1"/>
  <c r="AG46" i="1"/>
  <c r="AG54" i="1"/>
  <c r="AL54" i="1" s="1"/>
  <c r="AG26" i="1"/>
  <c r="AG43" i="1"/>
  <c r="AG53" i="1"/>
  <c r="AG57" i="1"/>
  <c r="AG90" i="1"/>
  <c r="AG105" i="1"/>
  <c r="AL105" i="1" s="1"/>
  <c r="AK105" i="1" s="1"/>
  <c r="AG118" i="1"/>
  <c r="AO115" i="1"/>
  <c r="AO116" i="1" s="1"/>
  <c r="AO13" i="1"/>
  <c r="AO14" i="1" s="1"/>
  <c r="AG24" i="1"/>
  <c r="AL24" i="1" s="1"/>
  <c r="AG13" i="1"/>
  <c r="AL13" i="1" s="1"/>
  <c r="S105" i="1"/>
  <c r="AG29" i="1"/>
  <c r="AG79" i="1"/>
  <c r="AG94" i="1"/>
  <c r="AG103" i="1"/>
  <c r="AG116" i="1"/>
  <c r="AG134" i="1"/>
  <c r="AG109" i="1"/>
  <c r="AG120" i="1"/>
  <c r="AG17" i="1"/>
  <c r="AG39" i="1"/>
  <c r="AG83" i="1"/>
  <c r="AG113" i="1"/>
  <c r="AG124" i="1"/>
  <c r="AG99" i="1"/>
  <c r="AG130" i="1"/>
  <c r="AG139" i="1"/>
  <c r="AG74" i="1"/>
  <c r="AL74" i="1" s="1"/>
  <c r="AK74" i="1" s="1"/>
  <c r="AG137" i="1"/>
  <c r="AO35" i="1"/>
  <c r="AO24" i="1"/>
  <c r="AG86" i="1"/>
  <c r="AG126" i="1"/>
  <c r="AG136" i="1"/>
  <c r="AO136" i="1"/>
  <c r="AN135" i="1"/>
  <c r="R135" i="1"/>
  <c r="AG125" i="1"/>
  <c r="AL125" i="1" s="1"/>
  <c r="S125" i="1"/>
  <c r="S115" i="1"/>
  <c r="R115" i="1"/>
  <c r="AG107" i="1"/>
  <c r="AO105" i="1"/>
  <c r="AO106" i="1" s="1"/>
  <c r="AG96" i="1"/>
  <c r="AO96" i="1"/>
  <c r="AN95" i="1"/>
  <c r="R95" i="1"/>
  <c r="AG85" i="1"/>
  <c r="AL85" i="1" s="1"/>
  <c r="AO85" i="1"/>
  <c r="AN85" i="1" s="1"/>
  <c r="AG75" i="1"/>
  <c r="R74" i="1"/>
  <c r="AN74" i="1" l="1"/>
  <c r="AN115" i="1"/>
  <c r="AO55" i="1"/>
  <c r="AO56" i="1" s="1"/>
  <c r="AN56" i="1" s="1"/>
  <c r="AL75" i="1"/>
  <c r="AL76" i="1" s="1"/>
  <c r="AL77" i="1" s="1"/>
  <c r="AN125" i="1"/>
  <c r="AL86" i="1"/>
  <c r="AL87" i="1" s="1"/>
  <c r="AL88" i="1" s="1"/>
  <c r="AL45" i="1"/>
  <c r="AK45" i="1" s="1"/>
  <c r="AL126" i="1"/>
  <c r="AK126" i="1" s="1"/>
  <c r="AL96" i="1"/>
  <c r="AK96" i="1" s="1"/>
  <c r="AK34" i="1"/>
  <c r="AL35" i="1"/>
  <c r="AK35" i="1" s="1"/>
  <c r="AL106" i="1"/>
  <c r="AK24" i="1"/>
  <c r="AL25" i="1"/>
  <c r="AK13" i="1"/>
  <c r="AL14" i="1"/>
  <c r="AO86" i="1"/>
  <c r="AN86" i="1" s="1"/>
  <c r="AN13" i="1"/>
  <c r="AO25" i="1"/>
  <c r="AN24" i="1"/>
  <c r="AK85" i="1"/>
  <c r="AL116" i="1"/>
  <c r="AL117" i="1" s="1"/>
  <c r="AK54" i="1"/>
  <c r="AL55" i="1"/>
  <c r="AN105" i="1"/>
  <c r="AL136" i="1"/>
  <c r="AL137" i="1" s="1"/>
  <c r="AO57" i="1"/>
  <c r="AO36" i="1"/>
  <c r="AN35" i="1"/>
  <c r="AO15" i="1"/>
  <c r="AN14" i="1"/>
  <c r="AO45" i="1"/>
  <c r="AK125" i="1"/>
  <c r="AO137" i="1"/>
  <c r="AN136" i="1"/>
  <c r="AO127" i="1"/>
  <c r="AN126" i="1"/>
  <c r="AO117" i="1"/>
  <c r="AN116" i="1"/>
  <c r="AO107" i="1"/>
  <c r="AN106" i="1"/>
  <c r="AO97" i="1"/>
  <c r="AN96" i="1"/>
  <c r="AK86" i="1"/>
  <c r="AO87" i="1"/>
  <c r="AN75" i="1"/>
  <c r="AO76" i="1"/>
  <c r="AK75" i="1" l="1"/>
  <c r="AK76" i="1"/>
  <c r="AN55" i="1"/>
  <c r="AK87" i="1"/>
  <c r="AL36" i="1"/>
  <c r="AL37" i="1" s="1"/>
  <c r="AL127" i="1"/>
  <c r="AK127" i="1" s="1"/>
  <c r="AL46" i="1"/>
  <c r="AL97" i="1"/>
  <c r="AL98" i="1" s="1"/>
  <c r="AK106" i="1"/>
  <c r="AL107" i="1"/>
  <c r="AK14" i="1"/>
  <c r="AL15" i="1"/>
  <c r="AK116" i="1"/>
  <c r="AK136" i="1"/>
  <c r="AK25" i="1"/>
  <c r="AL26" i="1"/>
  <c r="AO16" i="1"/>
  <c r="AN15" i="1"/>
  <c r="AN57" i="1"/>
  <c r="AO58" i="1"/>
  <c r="AL56" i="1"/>
  <c r="AK55" i="1"/>
  <c r="AN45" i="1"/>
  <c r="AO46" i="1"/>
  <c r="AO37" i="1"/>
  <c r="AN36" i="1"/>
  <c r="AN25" i="1"/>
  <c r="AO26" i="1"/>
  <c r="AN137" i="1"/>
  <c r="AO138" i="1"/>
  <c r="AK137" i="1"/>
  <c r="AL138" i="1"/>
  <c r="AN127" i="1"/>
  <c r="AO128" i="1"/>
  <c r="AN117" i="1"/>
  <c r="AO118" i="1"/>
  <c r="AK117" i="1"/>
  <c r="AL118" i="1"/>
  <c r="AO108" i="1"/>
  <c r="AN107" i="1"/>
  <c r="AN97" i="1"/>
  <c r="AO98" i="1"/>
  <c r="AO88" i="1"/>
  <c r="AN87" i="1"/>
  <c r="AK88" i="1"/>
  <c r="AL89" i="1"/>
  <c r="AN76" i="1"/>
  <c r="AO77" i="1"/>
  <c r="AK77" i="1"/>
  <c r="AL78" i="1"/>
  <c r="AK36" i="1" l="1"/>
  <c r="AL128" i="1"/>
  <c r="AL129" i="1" s="1"/>
  <c r="AK97" i="1"/>
  <c r="AK46" i="1"/>
  <c r="AL47" i="1"/>
  <c r="AL108" i="1"/>
  <c r="AK107" i="1"/>
  <c r="AK26" i="1"/>
  <c r="AL27" i="1"/>
  <c r="AK15" i="1"/>
  <c r="AL16" i="1"/>
  <c r="AO27" i="1"/>
  <c r="AN26" i="1"/>
  <c r="AK37" i="1"/>
  <c r="AL38" i="1"/>
  <c r="AO59" i="1"/>
  <c r="AN58" i="1"/>
  <c r="AN37" i="1"/>
  <c r="AO38" i="1"/>
  <c r="AN46" i="1"/>
  <c r="AO47" i="1"/>
  <c r="AK56" i="1"/>
  <c r="AL57" i="1"/>
  <c r="AN16" i="1"/>
  <c r="AO17" i="1"/>
  <c r="AO139" i="1"/>
  <c r="AN138" i="1"/>
  <c r="AL139" i="1"/>
  <c r="AK138" i="1"/>
  <c r="AO129" i="1"/>
  <c r="AN128" i="1"/>
  <c r="AK128" i="1"/>
  <c r="AO119" i="1"/>
  <c r="AN118" i="1"/>
  <c r="AL119" i="1"/>
  <c r="AK118" i="1"/>
  <c r="AO109" i="1"/>
  <c r="AN108" i="1"/>
  <c r="AO99" i="1"/>
  <c r="AN98" i="1"/>
  <c r="AL99" i="1"/>
  <c r="AK98" i="1"/>
  <c r="AO89" i="1"/>
  <c r="AN88" i="1"/>
  <c r="AK89" i="1"/>
  <c r="AL90" i="1"/>
  <c r="AO78" i="1"/>
  <c r="AN77" i="1"/>
  <c r="AL79" i="1"/>
  <c r="AK78" i="1"/>
  <c r="AL48" i="1" l="1"/>
  <c r="AK47" i="1"/>
  <c r="AK108" i="1"/>
  <c r="AL109" i="1"/>
  <c r="AK16" i="1"/>
  <c r="AL17" i="1"/>
  <c r="AK27" i="1"/>
  <c r="AL28" i="1"/>
  <c r="AO18" i="1"/>
  <c r="AN17" i="1"/>
  <c r="AK38" i="1"/>
  <c r="AL39" i="1"/>
  <c r="AO60" i="1"/>
  <c r="AN59" i="1"/>
  <c r="AL58" i="1"/>
  <c r="AK57" i="1"/>
  <c r="AN47" i="1"/>
  <c r="AO48" i="1"/>
  <c r="AN38" i="1"/>
  <c r="AO39" i="1"/>
  <c r="AN27" i="1"/>
  <c r="AO28" i="1"/>
  <c r="AO140" i="1"/>
  <c r="AN139" i="1"/>
  <c r="AK139" i="1"/>
  <c r="AL140" i="1"/>
  <c r="AO130" i="1"/>
  <c r="AN129" i="1"/>
  <c r="AK129" i="1"/>
  <c r="AL130" i="1"/>
  <c r="AO120" i="1"/>
  <c r="AN119" i="1"/>
  <c r="AK119" i="1"/>
  <c r="AL120" i="1"/>
  <c r="AN109" i="1"/>
  <c r="AO110" i="1"/>
  <c r="AO100" i="1"/>
  <c r="AN99" i="1"/>
  <c r="AK99" i="1"/>
  <c r="AL100" i="1"/>
  <c r="AN89" i="1"/>
  <c r="AO90" i="1"/>
  <c r="AK90" i="1"/>
  <c r="AL91" i="1"/>
  <c r="AO79" i="1"/>
  <c r="AN78" i="1"/>
  <c r="AK79" i="1"/>
  <c r="AL80" i="1"/>
  <c r="AK48" i="1" l="1"/>
  <c r="AL49" i="1"/>
  <c r="AK109" i="1"/>
  <c r="AL110" i="1"/>
  <c r="AK28" i="1"/>
  <c r="AL29" i="1"/>
  <c r="AL18" i="1"/>
  <c r="AK17" i="1"/>
  <c r="AO29" i="1"/>
  <c r="AN28" i="1"/>
  <c r="AO40" i="1"/>
  <c r="AN39" i="1"/>
  <c r="AK39" i="1"/>
  <c r="AL40" i="1"/>
  <c r="AK58" i="1"/>
  <c r="AL59" i="1"/>
  <c r="AO49" i="1"/>
  <c r="AN48" i="1"/>
  <c r="AO61" i="1"/>
  <c r="AN60" i="1"/>
  <c r="AN18" i="1"/>
  <c r="AO19" i="1"/>
  <c r="AN140" i="1"/>
  <c r="AO141" i="1"/>
  <c r="AL141" i="1"/>
  <c r="AK140" i="1"/>
  <c r="AO131" i="1"/>
  <c r="AN130" i="1"/>
  <c r="AK130" i="1"/>
  <c r="AL131" i="1"/>
  <c r="AO121" i="1"/>
  <c r="AN120" i="1"/>
  <c r="AK120" i="1"/>
  <c r="AL121" i="1"/>
  <c r="AO111" i="1"/>
  <c r="AN110" i="1"/>
  <c r="AO101" i="1"/>
  <c r="AN100" i="1"/>
  <c r="AL101" i="1"/>
  <c r="AK100" i="1"/>
  <c r="AN90" i="1"/>
  <c r="AO91" i="1"/>
  <c r="AK91" i="1"/>
  <c r="AL92" i="1"/>
  <c r="AO80" i="1"/>
  <c r="AN79" i="1"/>
  <c r="AK80" i="1"/>
  <c r="AL81" i="1"/>
  <c r="AL50" i="1" l="1"/>
  <c r="AK49" i="1"/>
  <c r="AL111" i="1"/>
  <c r="AK110" i="1"/>
  <c r="AK18" i="1"/>
  <c r="AL19" i="1"/>
  <c r="AK29" i="1"/>
  <c r="AL30" i="1"/>
  <c r="AO20" i="1"/>
  <c r="AN19" i="1"/>
  <c r="AN40" i="1"/>
  <c r="AO41" i="1"/>
  <c r="AL60" i="1"/>
  <c r="AK59" i="1"/>
  <c r="AK40" i="1"/>
  <c r="AL41" i="1"/>
  <c r="AN61" i="1"/>
  <c r="AO62" i="1"/>
  <c r="AN49" i="1"/>
  <c r="AO50" i="1"/>
  <c r="AN29" i="1"/>
  <c r="AO30" i="1"/>
  <c r="AN141" i="1"/>
  <c r="AO142" i="1"/>
  <c r="AK141" i="1"/>
  <c r="AL142" i="1"/>
  <c r="AN131" i="1"/>
  <c r="AO132" i="1"/>
  <c r="AK131" i="1"/>
  <c r="AL132" i="1"/>
  <c r="AN121" i="1"/>
  <c r="AO122" i="1"/>
  <c r="AK121" i="1"/>
  <c r="AL122" i="1"/>
  <c r="AO112" i="1"/>
  <c r="AN111" i="1"/>
  <c r="AN101" i="1"/>
  <c r="AO102" i="1"/>
  <c r="AK101" i="1"/>
  <c r="AL102" i="1"/>
  <c r="AO92" i="1"/>
  <c r="AN91" i="1"/>
  <c r="AK92" i="1"/>
  <c r="AL93" i="1"/>
  <c r="AN80" i="1"/>
  <c r="AO81" i="1"/>
  <c r="AL82" i="1"/>
  <c r="AK81" i="1"/>
  <c r="AK50" i="1" l="1"/>
  <c r="AL51" i="1"/>
  <c r="AK111" i="1"/>
  <c r="AL112" i="1"/>
  <c r="AK30" i="1"/>
  <c r="AL31" i="1"/>
  <c r="AK19" i="1"/>
  <c r="AL20" i="1"/>
  <c r="AO31" i="1"/>
  <c r="AN30" i="1"/>
  <c r="AO63" i="1"/>
  <c r="AN62" i="1"/>
  <c r="AK60" i="1"/>
  <c r="AL61" i="1"/>
  <c r="AO51" i="1"/>
  <c r="AN50" i="1"/>
  <c r="AK41" i="1"/>
  <c r="AL42" i="1"/>
  <c r="AN41" i="1"/>
  <c r="AO42" i="1"/>
  <c r="AN20" i="1"/>
  <c r="AO21" i="1"/>
  <c r="AO143" i="1"/>
  <c r="AN142" i="1"/>
  <c r="AL143" i="1"/>
  <c r="AK142" i="1"/>
  <c r="AO133" i="1"/>
  <c r="AN132" i="1"/>
  <c r="AK132" i="1"/>
  <c r="AL133" i="1"/>
  <c r="AO123" i="1"/>
  <c r="AN122" i="1"/>
  <c r="AL123" i="1"/>
  <c r="AK122" i="1"/>
  <c r="AO113" i="1"/>
  <c r="AN112" i="1"/>
  <c r="AO103" i="1"/>
  <c r="AN102" i="1"/>
  <c r="AL103" i="1"/>
  <c r="AK102" i="1"/>
  <c r="AO93" i="1"/>
  <c r="AN92" i="1"/>
  <c r="AK93" i="1"/>
  <c r="AL94" i="1"/>
  <c r="AO82" i="1"/>
  <c r="AN81" i="1"/>
  <c r="AL83" i="1"/>
  <c r="AK82" i="1"/>
  <c r="AK51" i="1" l="1"/>
  <c r="AL52" i="1"/>
  <c r="AK112" i="1"/>
  <c r="AL113" i="1"/>
  <c r="AK20" i="1"/>
  <c r="AL21" i="1"/>
  <c r="AK31" i="1"/>
  <c r="AL32" i="1"/>
  <c r="AO22" i="1"/>
  <c r="AN21" i="1"/>
  <c r="AN42" i="1"/>
  <c r="AO43" i="1"/>
  <c r="AN51" i="1"/>
  <c r="AO52" i="1"/>
  <c r="AP54" i="1"/>
  <c r="AR54" i="1" s="1"/>
  <c r="AN63" i="1"/>
  <c r="AK42" i="1"/>
  <c r="AL43" i="1"/>
  <c r="AL62" i="1"/>
  <c r="AK61" i="1"/>
  <c r="AN31" i="1"/>
  <c r="AO32" i="1"/>
  <c r="AO144" i="1"/>
  <c r="AN143" i="1"/>
  <c r="AK143" i="1"/>
  <c r="AL144" i="1"/>
  <c r="AO134" i="1"/>
  <c r="AN133" i="1"/>
  <c r="AK133" i="1"/>
  <c r="AL134" i="1"/>
  <c r="AO124" i="1"/>
  <c r="AN123" i="1"/>
  <c r="AK123" i="1"/>
  <c r="AL124" i="1"/>
  <c r="AN113" i="1"/>
  <c r="AO114" i="1"/>
  <c r="AO104" i="1"/>
  <c r="AN103" i="1"/>
  <c r="AK103" i="1"/>
  <c r="AL104" i="1"/>
  <c r="AN93" i="1"/>
  <c r="AO94" i="1"/>
  <c r="AM85" i="1"/>
  <c r="AQ85" i="1" s="1"/>
  <c r="AK94" i="1"/>
  <c r="AO83" i="1"/>
  <c r="AN82" i="1"/>
  <c r="AK83" i="1"/>
  <c r="AM74" i="1"/>
  <c r="AQ74" i="1" s="1"/>
  <c r="AK52" i="1" l="1"/>
  <c r="AL53" i="1"/>
  <c r="AK113" i="1"/>
  <c r="AL114" i="1"/>
  <c r="AK21" i="1"/>
  <c r="AL22" i="1"/>
  <c r="AK32" i="1"/>
  <c r="AL33" i="1"/>
  <c r="AO33" i="1"/>
  <c r="AN32" i="1"/>
  <c r="AO53" i="1"/>
  <c r="AN52" i="1"/>
  <c r="AP34" i="1"/>
  <c r="AR34" i="1" s="1"/>
  <c r="AN43" i="1"/>
  <c r="AK62" i="1"/>
  <c r="AL63" i="1"/>
  <c r="AM34" i="1"/>
  <c r="AQ34" i="1" s="1"/>
  <c r="AS34" i="1" s="1"/>
  <c r="AU34" i="1" s="1"/>
  <c r="AT34" i="1" s="1"/>
  <c r="AK43" i="1"/>
  <c r="AP13" i="1"/>
  <c r="AR13" i="1" s="1"/>
  <c r="AN22" i="1"/>
  <c r="AN144" i="1"/>
  <c r="AP135" i="1"/>
  <c r="AR135" i="1" s="1"/>
  <c r="AM135" i="1"/>
  <c r="AQ135" i="1" s="1"/>
  <c r="AK144" i="1"/>
  <c r="AN134" i="1"/>
  <c r="AP125" i="1"/>
  <c r="AR125" i="1" s="1"/>
  <c r="AM125" i="1"/>
  <c r="AQ125" i="1" s="1"/>
  <c r="AK134" i="1"/>
  <c r="AN124" i="1"/>
  <c r="AP115" i="1"/>
  <c r="AR115" i="1" s="1"/>
  <c r="AM115" i="1"/>
  <c r="AQ115" i="1" s="1"/>
  <c r="AK124" i="1"/>
  <c r="AP105" i="1"/>
  <c r="AR105" i="1" s="1"/>
  <c r="AN114" i="1"/>
  <c r="AN104" i="1"/>
  <c r="AP95" i="1"/>
  <c r="AR95" i="1" s="1"/>
  <c r="AM95" i="1"/>
  <c r="AQ95" i="1" s="1"/>
  <c r="AK104" i="1"/>
  <c r="AP85" i="1"/>
  <c r="AR85" i="1" s="1"/>
  <c r="AS85" i="1" s="1"/>
  <c r="AU85" i="1" s="1"/>
  <c r="AT85" i="1" s="1"/>
  <c r="AN94" i="1"/>
  <c r="AP74" i="1"/>
  <c r="AR74" i="1" s="1"/>
  <c r="AS74" i="1" s="1"/>
  <c r="AU74" i="1" s="1"/>
  <c r="AT74" i="1" s="1"/>
  <c r="AN83" i="1"/>
  <c r="AK53" i="1" l="1"/>
  <c r="AM44" i="1"/>
  <c r="AQ44" i="1" s="1"/>
  <c r="AM105" i="1"/>
  <c r="AK114" i="1"/>
  <c r="AS115" i="1"/>
  <c r="AU115" i="1" s="1"/>
  <c r="AT115" i="1" s="1"/>
  <c r="AS125" i="1"/>
  <c r="AU125" i="1" s="1"/>
  <c r="AT125" i="1" s="1"/>
  <c r="AS135" i="1"/>
  <c r="AU135" i="1" s="1"/>
  <c r="AT135" i="1" s="1"/>
  <c r="AM24" i="1"/>
  <c r="AQ24" i="1" s="1"/>
  <c r="AK33" i="1"/>
  <c r="AK22" i="1"/>
  <c r="AM13" i="1"/>
  <c r="AQ13" i="1" s="1"/>
  <c r="AS13" i="1" s="1"/>
  <c r="AU13" i="1" s="1"/>
  <c r="AT13" i="1" s="1"/>
  <c r="AS95" i="1"/>
  <c r="AU95" i="1" s="1"/>
  <c r="AT95" i="1" s="1"/>
  <c r="AK63" i="1"/>
  <c r="AM54" i="1"/>
  <c r="AN53" i="1"/>
  <c r="AP44" i="1"/>
  <c r="AR44" i="1" s="1"/>
  <c r="AN33" i="1"/>
  <c r="AP24" i="1"/>
  <c r="AR24" i="1" s="1"/>
  <c r="AQ54" i="1" l="1"/>
  <c r="AS54" i="1" s="1"/>
  <c r="AU54" i="1" s="1"/>
  <c r="AT54" i="1" s="1"/>
  <c r="AQ105" i="1"/>
  <c r="AS105" i="1" s="1"/>
  <c r="AU105" i="1" s="1"/>
  <c r="AT105" i="1" s="1"/>
  <c r="AS44" i="1"/>
  <c r="AU44" i="1" s="1"/>
  <c r="AT44" i="1" s="1"/>
  <c r="AS24" i="1"/>
  <c r="AU24" i="1" s="1"/>
  <c r="AT24"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<sst xmlns="http://schemas.openxmlformats.org/spreadsheetml/2006/main" count="1958" uniqueCount="799">
  <si>
    <t>Tipo de Riesgo</t>
  </si>
  <si>
    <t>Corrupción</t>
  </si>
  <si>
    <t xml:space="preserve">Seguridad de la Información </t>
  </si>
  <si>
    <t>Fiscal</t>
  </si>
  <si>
    <t>Gestión</t>
  </si>
  <si>
    <t>Seguridad_de_la_Información</t>
  </si>
  <si>
    <t>Gestión_SST</t>
  </si>
  <si>
    <t>Gestión_SGA</t>
  </si>
  <si>
    <t>Posibilidad de pérdida económica</t>
  </si>
  <si>
    <t>Posibilidad  de efecto dañoso sobre el recurso público</t>
  </si>
  <si>
    <t>Posibilidad de Pérdida de la Integridad</t>
  </si>
  <si>
    <t>Posibilidad de pérdida reputacional</t>
  </si>
  <si>
    <t>Posibilidad  de efecto dañoso sobre bienes de uso público</t>
  </si>
  <si>
    <t>Posibilidad de Pérdida de la Confidencialidad</t>
  </si>
  <si>
    <t>Posibilidad de pérdida económica y reputacional</t>
  </si>
  <si>
    <t>Posibilidad  de efecto dañoso sobre bienes de uso fiscal</t>
  </si>
  <si>
    <t>Posibilidad de Pérdida de la Disponibilidad</t>
  </si>
  <si>
    <t>Posibilidad  de efecto dañoso sobre el interes patrimonial</t>
  </si>
  <si>
    <t>FACTOR DEL RIESGO</t>
  </si>
  <si>
    <t>TIPO</t>
  </si>
  <si>
    <t>A_Ejecución_y_Administración_de_procesos</t>
  </si>
  <si>
    <t>B_Fraude_Externo</t>
  </si>
  <si>
    <t>Procesos</t>
  </si>
  <si>
    <t>C_Fraude_Interno</t>
  </si>
  <si>
    <t>D_Fallas_Tecnológicas</t>
  </si>
  <si>
    <t>Evento_Externo</t>
  </si>
  <si>
    <t>E_Relaciones_Laborales</t>
  </si>
  <si>
    <t>Seguridad de la información</t>
  </si>
  <si>
    <t>F_Usuarios_Productos_y_Prácticas</t>
  </si>
  <si>
    <t>Talento_Humano</t>
  </si>
  <si>
    <t>G_Daños_Activos_Físicos</t>
  </si>
  <si>
    <t>Tecnologías</t>
  </si>
  <si>
    <t>Gestión SST</t>
  </si>
  <si>
    <t>Gestión - SGA</t>
  </si>
  <si>
    <t>Infraestructura</t>
  </si>
  <si>
    <t>Eficiencia</t>
  </si>
  <si>
    <t>Tipo de control</t>
  </si>
  <si>
    <t>Peso del Control</t>
  </si>
  <si>
    <t>Implementación</t>
  </si>
  <si>
    <t>Peso de la implementación</t>
  </si>
  <si>
    <t>Preventivo</t>
  </si>
  <si>
    <t>Automático</t>
  </si>
  <si>
    <t>Detectivo</t>
  </si>
  <si>
    <t>Manual</t>
  </si>
  <si>
    <t>Correctivo</t>
  </si>
  <si>
    <t>Atributos Informativos</t>
  </si>
  <si>
    <t>Afectación o Desplazamiento en la Matriz</t>
  </si>
  <si>
    <t>Tratamiento</t>
  </si>
  <si>
    <t>¿QUÉ? IMPACTO</t>
  </si>
  <si>
    <t>Estado</t>
  </si>
  <si>
    <t>Documentación</t>
  </si>
  <si>
    <t>Frecuencia</t>
  </si>
  <si>
    <t>Evidencia</t>
  </si>
  <si>
    <t>Afecta</t>
  </si>
  <si>
    <t>Reducir</t>
  </si>
  <si>
    <t>Posibilidad de pérdida Económica</t>
  </si>
  <si>
    <t>Sin Iniciar</t>
  </si>
  <si>
    <t>Documentado</t>
  </si>
  <si>
    <t>Continua</t>
  </si>
  <si>
    <t>Con Registro</t>
  </si>
  <si>
    <t>Probabilidad</t>
  </si>
  <si>
    <t>Mitigar</t>
  </si>
  <si>
    <t>Posibilidad de pérdida Reputacional</t>
  </si>
  <si>
    <t>En proceso</t>
  </si>
  <si>
    <t>Sin Documentar</t>
  </si>
  <si>
    <t>Aleatoria</t>
  </si>
  <si>
    <t>Sin Registro</t>
  </si>
  <si>
    <t>Transferir</t>
  </si>
  <si>
    <t>Posibilidad de pérdida Económica y Reputacional</t>
  </si>
  <si>
    <t>Cerrado</t>
  </si>
  <si>
    <t>Impacto</t>
  </si>
  <si>
    <t>Aceptar</t>
  </si>
  <si>
    <t>Posibilidad de pérdida Reputacional y Económica</t>
  </si>
  <si>
    <t>Evitar</t>
  </si>
  <si>
    <t>NIVELES DE RIESGO</t>
  </si>
  <si>
    <t>¿Requiere Plan de Acción?</t>
  </si>
  <si>
    <t>Aceptar el riesgo</t>
  </si>
  <si>
    <t>Extremo</t>
  </si>
  <si>
    <t>Reducir, evitar, compartir o transferir el riesgo</t>
  </si>
  <si>
    <t>Requiere Plan de Acción</t>
  </si>
  <si>
    <t>Reducir el riesgo</t>
  </si>
  <si>
    <t>Alto</t>
  </si>
  <si>
    <t>Evitar el riesgo</t>
  </si>
  <si>
    <t>Moderado</t>
  </si>
  <si>
    <t>Aceptar o reducir el riesgo</t>
  </si>
  <si>
    <t>Compartir el riesgo</t>
  </si>
  <si>
    <t>Bajo</t>
  </si>
  <si>
    <t>Aceptar  el riesgo</t>
  </si>
  <si>
    <t>No requiere Plan de Acción</t>
  </si>
  <si>
    <t>Transferir el riesgo</t>
  </si>
  <si>
    <t>Acción de contingencia ante posible materialización</t>
  </si>
  <si>
    <t>PROCESO</t>
  </si>
  <si>
    <t>PREVENCIÓN Y GESTIÓN DE SEGURIDAD</t>
  </si>
  <si>
    <t>ARTICULACIÓN INTERINSTITUCIONAL</t>
  </si>
  <si>
    <t>GESTIÓN DE COMUNICACIONES</t>
  </si>
  <si>
    <t>DIRECCIONAMIENTO ESTRATÉGICO</t>
  </si>
  <si>
    <t>MEJORAMIENTO CONTINUO</t>
  </si>
  <si>
    <t>GESTIÓN DE COOPERACIÓN INTERNACIONAL</t>
  </si>
  <si>
    <t>GESTIÓN DE TI</t>
  </si>
  <si>
    <t>CARACTERIZACIONES Y REGISTRO 
(GESTIÓN DE RESTITUCIÓN DE DERECHOS ÉTNICOS TERRITORIALES)</t>
  </si>
  <si>
    <t>ETAPA JUDICIAL 
(GESTIÓN DE RESTITUCIÓN DE DERECHOS ÉTNICOS TERRITORIALES)</t>
  </si>
  <si>
    <t>MEDIDAS DE PREVENCIÓN 
(GESTIÓN DE RESTITUCIÓN DE DERECHOS ÉTNICOS TERRITORIALES)</t>
  </si>
  <si>
    <t>RUPTA ÉTNICO</t>
  </si>
  <si>
    <t>GESTIÓN POSFALLO PARA EL
CUMPLIMIENTO DE LAS
PROVIDENCIAS JUDICIALES DE
RESTITUCIÓN CON ENFOQUE DE
DERECHOS ÉTNICO Y
DIFERENCIAL.</t>
  </si>
  <si>
    <t>REGISTRO 
(GESTIÓN DE RESTITUCIÓN LEY 1448)</t>
  </si>
  <si>
    <t>ETAPA JUDICIAL 
(GESTIÓN DE RESTITUCIÓN LEY 1448)</t>
  </si>
  <si>
    <t>RUPTA</t>
  </si>
  <si>
    <t>GESTIÓN JURÍDICA</t>
  </si>
  <si>
    <t>GESTIÓN DOCUMENTAL</t>
  </si>
  <si>
    <t>GESTIÓN LOGÍSTICA Y DE RECURSOS FÍSICOS</t>
  </si>
  <si>
    <t>GESTIÓN TALENTO HUMANO</t>
  </si>
  <si>
    <t>GESTIÓN FINANCIERA</t>
  </si>
  <si>
    <t>GESTIÓN CONTRACTUAL</t>
  </si>
  <si>
    <t>ATENCIÓN A LA CIUDADANÍA</t>
  </si>
  <si>
    <t>CONTROL INTERNO DISCIPLINARIO</t>
  </si>
  <si>
    <t>CONTROL Y EVALUACION IDEPENDIENTE</t>
  </si>
  <si>
    <t>UNIDAD ADMINISTRATIVA ESPECIAL DE GESTIÓN DE RESTITUCIÓN DE TIERRAS DESPOJADAS</t>
  </si>
  <si>
    <t>FECHA: MAYO 2025</t>
  </si>
  <si>
    <t>MAPA DE RIESGOS DE CORRUPCIÓN INSTITUCIONAL 2025</t>
  </si>
  <si>
    <r>
      <t>Clasificación de la Información</t>
    </r>
    <r>
      <rPr>
        <sz val="12"/>
        <color rgb="FF000000"/>
        <rFont val="Arial"/>
        <family val="2"/>
      </rPr>
      <t>: Pública ☒ Reservada ☐  Clasificada ☐</t>
    </r>
  </si>
  <si>
    <t>Identificación del riesgo</t>
  </si>
  <si>
    <t>Análisis del riesgo inherente</t>
  </si>
  <si>
    <t>Evaluación del riesgo - Atributos del control</t>
  </si>
  <si>
    <t>Evaluación del riesgo - Nivel del riesgo residual</t>
  </si>
  <si>
    <t>Plan de Tratamiento del Riesgo</t>
  </si>
  <si>
    <t>No. control</t>
  </si>
  <si>
    <t>Descripción Control Existente</t>
  </si>
  <si>
    <t>1. Responsable (Cargo)</t>
  </si>
  <si>
    <t>2. Periodicidad</t>
  </si>
  <si>
    <t>3. Propósito (Inicia con un verbo)</t>
  </si>
  <si>
    <t>4. Cómo se realiza el control</t>
  </si>
  <si>
    <t>5. Qué pasa con las observaciones y desviaciones</t>
  </si>
  <si>
    <t>6. Evidencia de la ejecución del control</t>
  </si>
  <si>
    <t>Valoración del control</t>
  </si>
  <si>
    <t>Evaluación del riesgo por control</t>
  </si>
  <si>
    <t>Calificación Riesgo Residual</t>
  </si>
  <si>
    <t>N° de Riesgo</t>
  </si>
  <si>
    <t>Tipo de riesgo</t>
  </si>
  <si>
    <t>DESCRIPCIÓN DEL RIESGO</t>
  </si>
  <si>
    <t>¿CÓMO?
CAUSA INMEDIATA 
(Iniciar con la palabra 
por)</t>
  </si>
  <si>
    <t>¿PORQUÉ?
CAUSA RAÍZ
(Iniciar con 
debido a/a causa de)</t>
  </si>
  <si>
    <t>Clasificación del riesgo</t>
  </si>
  <si>
    <t>Factores de riesgo</t>
  </si>
  <si>
    <t>Descripción del Impacto (consecuencias cuatlitativas del riesgo)</t>
  </si>
  <si>
    <t>Frecuencia con la cual se realiza la actividad</t>
  </si>
  <si>
    <t>Nivel de probabilidad inherente</t>
  </si>
  <si>
    <t>%</t>
  </si>
  <si>
    <t>Criterios de impacto</t>
  </si>
  <si>
    <t>Nivel de Impacto 
inherente</t>
  </si>
  <si>
    <t>Zona de riesgo inherente</t>
  </si>
  <si>
    <t>En eficiencia</t>
  </si>
  <si>
    <t>Informativos</t>
  </si>
  <si>
    <t>Probabilidad Residual por control</t>
  </si>
  <si>
    <t>Probabilidad residual Final</t>
  </si>
  <si>
    <t>Impacto Residual Final por control</t>
  </si>
  <si>
    <t>Zona de Riesgo Final</t>
  </si>
  <si>
    <t>Probabilidad Residual Final</t>
  </si>
  <si>
    <t>Impacto Residual Final</t>
  </si>
  <si>
    <t>Zona de Riesgo Residual</t>
  </si>
  <si>
    <t>¿Requiere Plan de Tratamiento?</t>
  </si>
  <si>
    <t>Opción de tratamiento posible según el nivel de Riesgo</t>
  </si>
  <si>
    <t>Medida de tratamiento u opciones de manejo</t>
  </si>
  <si>
    <t>Acción de Tratamiento del riesgo - basado en el análisis de causas</t>
  </si>
  <si>
    <t>Responsable
(Cargo)</t>
  </si>
  <si>
    <t>Fecha de Inicio</t>
  </si>
  <si>
    <t>Fecha de Finalización</t>
  </si>
  <si>
    <t>Evidencias o soportes del Plan de tratamiento</t>
  </si>
  <si>
    <t>Tipo</t>
  </si>
  <si>
    <t>Afectación</t>
  </si>
  <si>
    <t>Calificación</t>
  </si>
  <si>
    <t>PROCESOS ESTRATÉGICOS</t>
  </si>
  <si>
    <t xml:space="preserve">GESTÓN DE TI </t>
  </si>
  <si>
    <t>GT-RC-11</t>
  </si>
  <si>
    <t>Posibilidad de recibir o solicitar cualquier dadiva o beneficio por parte de usuarios administradores al asignar altos privilegios en perfiles y roles que permita a un privado o un tercero realizar manipulación indebida a datos, configuraciones y servicios de TI</t>
  </si>
  <si>
    <t xml:space="preserve">Afectación sobre los servicios de TI  </t>
  </si>
  <si>
    <t>Acceso con altos privilegios a  diferentes ambientes de servicios de TI (Producción, Desarrollo, Pruebas), ataques informáticos</t>
  </si>
  <si>
    <t>Incumplimiento de las políticas y lineamientos definidos para los servicios TI, pérdida de información e indisponibilidad de la operación 
Afectación económica y reputacional</t>
  </si>
  <si>
    <t>Impacto_Corrupción</t>
  </si>
  <si>
    <t>La actividad que conlleva el riesgo se ejecuta más de 5.000 veces por año</t>
  </si>
  <si>
    <t>Catastrófico</t>
  </si>
  <si>
    <t>C1</t>
  </si>
  <si>
    <t>Gestor de Uso y apropiacion verifica, de acuerdo al plan anual de capacitaciones, que se hayan realizado las actividades tendientes a la medición del nivel de conocimiento de los colaboradores en materia de seguridad y privacidad de la información, revisando las pruebas de conocimiento que garantizan que los  colaboradores cuentan con una conciencia en seguridad de la información en caso de perdida de la pueba de conocimiento de hace reinduccion y se repite la evaluacion generando los resutandos de las puebas de conocimiento de acuerdo al plan.</t>
  </si>
  <si>
    <t>Gestor de Uso y Apropiación</t>
  </si>
  <si>
    <t>De acuerdo al plan y por demanda</t>
  </si>
  <si>
    <t>Validar el conocimiento de los colaboradores evaluados en materia de seguridad y privacidad de la información para determinar acciones</t>
  </si>
  <si>
    <t>Pruebas de conocimiento ue garantizan que los  colaboradores cuentan con una conciencia en seguridad de la información.</t>
  </si>
  <si>
    <t>se hace reinducción y se repite la evaluación</t>
  </si>
  <si>
    <t>Resultados de la prueba de conocimiento y copia del plan anual de capacitaciones</t>
  </si>
  <si>
    <t>Ejecutar lo descrito en la politica para la gestión de incidentes de seguridad de la información</t>
  </si>
  <si>
    <t>Oficial de Seguridad de la Información</t>
  </si>
  <si>
    <t>Cuando se Presente</t>
  </si>
  <si>
    <t>Reporte en el módulo de seguridad de Strategos</t>
  </si>
  <si>
    <t>C2</t>
  </si>
  <si>
    <t>El profesional de Seguridad informatica es el responsable de garantizar la disponibilidad de los servicios de TI y la correcta operación del sistema de monitoreo del firewall, la cual, permite tener un reporte de la operación de las herramientas de seguridad,  reaccionando y aplicando las mejoras de forma oportuna segun el reporte de la  disponibilidad de las herramientas de seguridad.</t>
  </si>
  <si>
    <t>Profesional de seguridad informática.</t>
  </si>
  <si>
    <t>Mensual</t>
  </si>
  <si>
    <t>Garantizar la disponibilidad de los servicios de TI</t>
  </si>
  <si>
    <t>El firewall  monitorea el tráfico de red (entrante y saliente) y decide si permite o bloquea tráfico específico en función de un conjunto definido de reglas de seguridad.</t>
  </si>
  <si>
    <t>Se identifican y corrigen inmediatamente.
Se actualiza el reporte de la  disponibilidad de las herramientas de seguridad.</t>
  </si>
  <si>
    <t>Reporte de la  disponibilidad de las herramientas de seguridad.</t>
  </si>
  <si>
    <t>Implementar y fortalecer acciones de prevención de fuga de información (USB, CD, Correo, e-mail, one drive)</t>
  </si>
  <si>
    <t xml:space="preserve">Profesional de Seguridad de la Información.
Profesional de Servicios Tecnológicos. </t>
  </si>
  <si>
    <t>1/01/2025</t>
  </si>
  <si>
    <t>31/12/2025</t>
  </si>
  <si>
    <t>Reportes de la implementación de controles durante el periodo.</t>
  </si>
  <si>
    <t>MAPA DE CALOR RIESGO INHERENTE</t>
  </si>
  <si>
    <t>IMPACTO</t>
  </si>
  <si>
    <t>PROBABILIDAD</t>
  </si>
  <si>
    <t>C3</t>
  </si>
  <si>
    <t>El profesional de Seguridad Informatica valida la disposición de VPNs para los usuarios y servicios, las cuales  garantizan la confidencialidad y controlan el acceso de las conexiones que se realizan externamente al perimetro de la unidad lograndon que el Firewall bloquea las conexiones entrantes a menos se establezca una regla de acceso, asi mismo, administra las conexiones por VPN generando un reporte de estas.</t>
  </si>
  <si>
    <t xml:space="preserve">Por demanda </t>
  </si>
  <si>
    <t>controlar el acceso de las conexiones que se realizan externamente al perimetro de la unidad.</t>
  </si>
  <si>
    <t>El Firewall bloquea las conexiones entrantes a menos se establezca una regla de acceso, asi mismo, administra las conexiones por VPN.</t>
  </si>
  <si>
    <t>se identifica su causa y se corrigen.</t>
  </si>
  <si>
    <t>Reporte de las VPNs configuradas.</t>
  </si>
  <si>
    <t>Implementar segundo factor de autenticación para todos los colaboradores en el Microsoft 365</t>
  </si>
  <si>
    <t xml:space="preserve">Profesional de Servicios Tecnológicos. </t>
  </si>
  <si>
    <t>Reporte la implementación del control</t>
  </si>
  <si>
    <t>Nivel</t>
  </si>
  <si>
    <t>% Impacto</t>
  </si>
  <si>
    <t>Afectación_Económica</t>
  </si>
  <si>
    <t>Reputacional</t>
  </si>
  <si>
    <t>Frecuencia de la Actividad</t>
  </si>
  <si>
    <t>Mínimo</t>
  </si>
  <si>
    <t>Máximo</t>
  </si>
  <si>
    <t>C4</t>
  </si>
  <si>
    <t xml:space="preserve">El profesional de bases de datos verifica, centraliza el control de acceso a los servicios de TI  y los sistemas de información y aplicaciones, vinculando al  directorio activo a los colaboradores de la URT que requieran acceso a servicios de TI y a bases de datos de las aplicaciones para acceso a  sistemas y servicios  de información asi como las aplicaciones genrando un informe de la configuración de los servicios de TI  con la integración del directorio activo </t>
  </si>
  <si>
    <t>profesional bases de datos</t>
  </si>
  <si>
    <t>centralizar el control de acceso a los servicios de TI  y los sistemas de información y aplicaciones</t>
  </si>
  <si>
    <t xml:space="preserve">vinculando al  directorio activo a los colaboradores de la URT que requieran acceso a servicios de TI y a bases de datos de las aplicaciones para acceso a  sistemas y servicios  de información asi como las aplicaciones </t>
  </si>
  <si>
    <t>se identifica su causa y se corrigen</t>
  </si>
  <si>
    <t xml:space="preserve">Informe de la configuración de los servicios de TI  con la integración del directorio activo </t>
  </si>
  <si>
    <t>IMPAC</t>
  </si>
  <si>
    <t>Leve</t>
  </si>
  <si>
    <t>Menor a 10 SMLMV</t>
  </si>
  <si>
    <t>El riesgo afecta la imagen de algún área de la organización.</t>
  </si>
  <si>
    <t>Muy Baja</t>
  </si>
  <si>
    <t>La actividad que conlleva el riesgo se ejecuta como máximos 2 veces por año</t>
  </si>
  <si>
    <t>C5</t>
  </si>
  <si>
    <t>PROB</t>
  </si>
  <si>
    <t>Menor</t>
  </si>
  <si>
    <t>Mayor</t>
  </si>
  <si>
    <t>Entre 10 y 50 SMLMV</t>
  </si>
  <si>
    <t>El riesgo afecta la imagen de la entidad internamente, de conocimiento general nivel interno, de junta directiva y accionistas y/o de proveedores.</t>
  </si>
  <si>
    <t>Baja</t>
  </si>
  <si>
    <t>La actividad que conlleva el riesgo se ejecuta de 3 a 24 veces por año</t>
  </si>
  <si>
    <t>C6</t>
  </si>
  <si>
    <t>Muy Alta</t>
  </si>
  <si>
    <t>Entre 50 y 100 SMLMV</t>
  </si>
  <si>
    <t>El riesgo afecta la imagen de la entidad con algunos usuarios de relevancia frente al logro de los objetivos.</t>
  </si>
  <si>
    <t>Media</t>
  </si>
  <si>
    <t>La actividad que conlleva el riesgo se ejecuta de 24 a 500 veces por año</t>
  </si>
  <si>
    <t>C7</t>
  </si>
  <si>
    <t>Alta</t>
  </si>
  <si>
    <t>Entre 100 y 500 SMLMV</t>
  </si>
  <si>
    <t>El riesgo afecta la imagen de la entidad con efecto publicitario sostenido a nivel de sector administrativo, nivel departamental o municipal.</t>
  </si>
  <si>
    <t>La actividad que conlleva el riesgo se ejecuta mínimo 500 veces al año y máximo 5.000 veces por año</t>
  </si>
  <si>
    <t>C8</t>
  </si>
  <si>
    <t>Mayor a 500 SMLMV</t>
  </si>
  <si>
    <t>El riesgo afecta la imagen de la entidad a nivel nacional, con efecto publicitario sostenido a nivel país</t>
  </si>
  <si>
    <t>C9</t>
  </si>
  <si>
    <t>C10</t>
  </si>
  <si>
    <t>PROCESOS MISIONALES</t>
  </si>
  <si>
    <t>GESTIÓN DE DERECHOS TERRITORIALES ÉTNICOS - CARACTERIZACIÓN Y REGISTRO</t>
  </si>
  <si>
    <t>RD-CR-RC-5</t>
  </si>
  <si>
    <t>Posible alteración o manipulación de la información técnica y administrativa registrada en los informes de caracterización de afectaciones territoriales por parte de un servidor público, con el fin de beneficiar intereses propios o de terceros, debido a la inobservancia de los lineamientos para la elaboración de documentos técnicos por parte de las Direcciones Territoriales (DT), la generación de productos con deficiencias en las condiciones de calidad requeridas y la falta de seguimiento y control efectivo que permita prevenir y detectar irregularidades en la elaboración y uso de dichos informes.</t>
  </si>
  <si>
    <t>Inobservancia por parte de las DT de los lineamientos de elaboración de documentos técnicos que generan productos sin las condiciones de calidad requeridas.
 Por la manipulación de los datos o su uso indebido en los informes de caracterización.</t>
  </si>
  <si>
    <t>Poca apropiación de las herramientas de seguimiento al plan de acción y seguimiento a compromisos tanto internos como externos.
Debido a la Inobservancia por parte de las DT de los lineamientos de elaboración de documentos técnicos que generan productos sin las condiciones de calidad requeridas  y la falta de seguimiento efectivo que permita prevenir y detectar irregularidades</t>
  </si>
  <si>
    <t xml:space="preserve">Afectación al proceso de restitución de comunidades étnicas
Afectación Reputacional </t>
  </si>
  <si>
    <t xml:space="preserve">El Coordinadores DAE (Comunidades indígenas y Comunidades negras) cada vez que se terminan los borradores de las caracterizaciones, revisa la conformidad del documento, tanto en forma como en fondo.  
Teniendo en cuenta  que la información consignada en el  informe de caracterización esté debidamente sustentada en material probatorio, para detectar posibles alteraciones al documento final, con el de detectar posibles alteraciones al documento final  y mejorar la calidad de las caracterizaciones con el fin de que tengan una calidad optima y  garantizar la continuidad de procesos de restitución. En caso de que se presenten desviaciones, el Coordinador (a) hace las observaciones pertinentes y se regresan a los profesionales correspondiente de la DT o la DAE según corresponda para que se hagan las correcciones y debe registrarse en el modulo de SNC. Como evidencia del control son: Correos electrónicos con las revisiones correspondientes o Registros en el modulo de salidas no conformes. 
 </t>
  </si>
  <si>
    <t xml:space="preserve">
Coordinadores DAE (Comunidades indígenas y Comunidades negras)</t>
  </si>
  <si>
    <t>Cada vez que se terminan los borradores de las caracterizaciones.</t>
  </si>
  <si>
    <t>Detectar posibles alteraciones al documento y mejorar la calidad de las caracterizaciones con el fin de que tengan una calidad optima para garantizar la continuidad de procesos de restitución.</t>
  </si>
  <si>
    <t xml:space="preserve">Coordinador (a) de comunidades indígenas o coordinador (a) de comunidades negras revisan la conformidad del documento, tanto en forma como en fondo.  
Teniendo en cuenta RD-CR-PR-02  PROCEDIMIENTO DE CARACTERIZACIÓN DE AFECTACIONES </t>
  </si>
  <si>
    <t>El Coordinador (a) hace las observaciones pertinentes y se regresan a los profesionales correspondiente de la DT o la DAE según corresponda para que se hagan las correcciones y debe registrarse en el modulo de SNC.</t>
  </si>
  <si>
    <t xml:space="preserve">Correos electrónicos con las revisiones correspondientes.
O 
Registros en el modulo de salidas no conformes. </t>
  </si>
  <si>
    <t>Socializar el contenido de la guía  RD-CR-GU-03 Guia de custodia de la información recolectada en el proceso de carac</t>
  </si>
  <si>
    <t>Asesor Jurídico de la DAE</t>
  </si>
  <si>
    <t>Actas y listado de asistencia</t>
  </si>
  <si>
    <t>Verificar por parte del lider étnico de cada dirección territorial, que la información concerciente al caso de restitución esté cargada en el  SRTDAF cada vez que culmina una etapa del proceso, para comprobar que el caso cuenta los soportes necesarios, en caso de desviación se deben cargar los documentos correspondientes. cada vez que se concluya la etapa administrativa de restitución para un caso.</t>
  </si>
  <si>
    <t xml:space="preserve">Líder étnico de cada dirección territorial </t>
  </si>
  <si>
    <t>Cada vez que se concluya la etapa administrativa de un caso de restitución.</t>
  </si>
  <si>
    <t>Comprobar que el caso cuenta los soportes necesarios.</t>
  </si>
  <si>
    <t>Por medio de la verificación del SRTDAF para cada ID.</t>
  </si>
  <si>
    <t xml:space="preserve">Se solicita al profesional correspondiente el cargue de la información. </t>
  </si>
  <si>
    <t>Captura de pantalla del caso cargado en SRTDAF</t>
  </si>
  <si>
    <t xml:space="preserve">Reportar control interno disciplinario en caso de detectar alteraciones intencionales en los documentos. </t>
  </si>
  <si>
    <t xml:space="preserve">Líder étnico de cada Dirección territorial y/o coordinación </t>
  </si>
  <si>
    <t>Cuando  se presente</t>
  </si>
  <si>
    <t>Correo electronico</t>
  </si>
  <si>
    <t>Verificar que se diligencie el formato transcripción de entrevista y que esté acorde con los audios recolectados en las salidas a campo de la caracterización de afectaciones territoriales, para comprobar que el testimonio entregado no se vea alterado. se realiza por parte del lider étnico de cada dirección territorial, cada vez que se sistematice información de un caso, en caso de desviaciones se pide la corrección del documento y como evidencia se requiere el formato diligenciado.</t>
  </si>
  <si>
    <t>Cada vez que se sistematice información de un caso.</t>
  </si>
  <si>
    <t>Comprobar que el testimonio entregado no se vea alterado</t>
  </si>
  <si>
    <t>Por medio de la verificación del contenido del formato RD-CR-FO-20</t>
  </si>
  <si>
    <t>Se solicita al profesional correspondiente el ajuste del formato</t>
  </si>
  <si>
    <t>GESTIÓN DE RESTITUCIÓN DE DERECHOS TERRITORIALES  - MEDIDAS DE PREVENCIÓN Y PROTECCIÓN.</t>
  </si>
  <si>
    <t>RD-MP-RC-3</t>
  </si>
  <si>
    <t xml:space="preserve"> Posible situación que surja entre los intereses personales o particulares de un funcionario o contratista y los intereses generales de la entidad, que pueda generar conflicto de intereses en la realización de convenios o contratos con comunidades étnicas.</t>
  </si>
  <si>
    <t>Limitaciones presupuestales para el cumplimiento del objetivo y metas del proceso para la gestión de Comisiones, tiquetes y operador logístico.</t>
  </si>
  <si>
    <t>Debido a la falta de controles efectivos para prevenir y mitigar conflictos de intereses, lo que podría afectar la transparencia y la confianza en la gestión de los recursos públicos.
Posibles vínculos entre el representante legal de un consejo comunitario o líderes indígenas con grupos armados ilegales y/o contrapartes.</t>
  </si>
  <si>
    <t>Posible desviación de recursos públicos para intereses particulares por conflicto de intereses
Afectación económica y reputacional</t>
  </si>
  <si>
    <t>Informar al comité de contratación y a la dirección de asuntos étnicos sobre el posible conflicto de intereses con la organización de acuerdo al ocumento estratégico TH-ES-15 Política de Conflicto de Interés de la URT.  La verificación por parte de DAE del posible conflicto de intereses estará a cargo de la profesional encargada de convenios, si se presentan desviaciones se informan al supervisor directo y  como evidencia se allegará el correo electronico de información y/o acta que de cuenta de la no existencia de conflicto de intereses</t>
  </si>
  <si>
    <t>Profesional encargado de convenios</t>
  </si>
  <si>
    <t>Cada vez que se realice la firma de un convenio o contrato con organizaciones</t>
  </si>
  <si>
    <t>Verificar que no existen conflictos de intereses en la firma de convenios o contratos con organizaciones étnicas</t>
  </si>
  <si>
    <t xml:space="preserve"> El funcionario o contratista debe manisfestar en forma motivada la causal del conflicto de interés al jefe inmediato o al supervisor del contrato o convenio.</t>
  </si>
  <si>
    <t xml:space="preserve">Se informa al supervisor directo </t>
  </si>
  <si>
    <t>Correo electrónico con informe de conflicto de intereses y/o acta que de cuenta de la no existencia del conflicto de intereses.</t>
  </si>
  <si>
    <t>La Dirección de Asuntos Étnicos gestionará con Gestión de Talento Humano y el Coordinador del Grupo de Control Interno Disciplinario, capacitaciones sobre el documento estratégico TH-ES-15 Política de Conflicto de Interés de la URT.</t>
  </si>
  <si>
    <t>Profesional de planeación</t>
  </si>
  <si>
    <t>actas o listados de asistencias</t>
  </si>
  <si>
    <t xml:space="preserve">El Director o Directora de Asuntos  realizará mesa de trabajo antes de firmar el convenio con el propósito de verificar la existencia de intereses particulares en el trámite y decisión  de los procesos que se encuentran a cargo de la dependencia que puedan generar posibles conflictos de intereses. En caso de presentarse desviaciones se informa al supervisor directo y como evidencias: La lista de asistencia y el acta.  </t>
  </si>
  <si>
    <t>Director de Asuntos Étnicos</t>
  </si>
  <si>
    <t>El Director de la dependencia realiza personalmente mesa de trabajo para la identificación de conflicto de intereses</t>
  </si>
  <si>
    <t xml:space="preserve">Listados de asistencia y acta de reunión. </t>
  </si>
  <si>
    <r>
      <rPr>
        <sz val="12"/>
        <color rgb="FF000000"/>
        <rFont val="Arial"/>
        <family val="2"/>
      </rPr>
      <t xml:space="preserve">Reportar ante control interno disciplinario la materialización del riesgo.
</t>
    </r>
    <r>
      <rPr>
        <sz val="12"/>
        <color rgb="FFFF0000"/>
        <rFont val="Arial"/>
        <family val="2"/>
      </rPr>
      <t xml:space="preserve">
</t>
    </r>
  </si>
  <si>
    <t>Cuando se presente</t>
  </si>
  <si>
    <t>Correo electrónico</t>
  </si>
  <si>
    <t>GESTIÓN DE RESTITUCIÓN LEY 1448 - REGISTRO</t>
  </si>
  <si>
    <t>RT-RG-RC-1</t>
  </si>
  <si>
    <t>Posibilidad de alteración  y/o uso indebido de la información de las solicitudes de inscripción en el RTDAF, en favor de intereses particulares contrarios a la Ley.</t>
  </si>
  <si>
    <t>Intereses particulares que pueden incidir en la conducta del colaborador (funcionario/contratista)</t>
  </si>
  <si>
    <t>Factores comportamentales y valores propios de los colaboradores (funcionario/contratista)
Factores económicos (dadivas)</t>
  </si>
  <si>
    <t>Afectación Reputacional</t>
  </si>
  <si>
    <t>Cada funcionario y/o contratista que se vincule a la Unidad Administrativa Especial de Gestión de Restitución de Tierras Despojadas y Abandonadas suscribirá ACUERDO DE CONFIDENCIALIDAD PARA EL MANEJO Y BUEN USO DE LA INFORMACIÓN Y LA TECNOLOGÍA, obligándose a mantener bajo confidencialidad y a NO revelar, divulgar, entregar, reproducir, exhibir, publicar, transmitir, difundir, ofrecer, compartir, o comunicar toda INFORMACIÓN en cualquier formato existente o por desarrollarse, y que por cualquier medio reciba o tenga acceso para el desarrollo de sus actividades a menos que la UNIDAD ADMINISTRATIVA ESPECIAL DE GESTIÓN DE RESTITUCIÓN DE TIERRAS DESPOJADAS en adelante LA UAEGRTD lo autorice, de acuerdo con las disposiciones establecidas en la Ley 1712 de 2014, el Decreto Reglamentario 103 de 2015 expedido por la presidencia de la República, la Ley 1581 de 2012 y el Decreto 1377 de 2013.
El Grupo de Gestión Contractual e Inteligencia de Mercados y Grupo de Gestión de Talento y Desarrollo Humano, cada vez que se suscriba un contrato de prestación de servicios / apoyo a la gestión o nombramiento y vinculación de un funcionario; con el fin de establecer la obligación y la responsabilidad para mantener la estricta reserva y confidencialidad sobre la información que conozca por causa u ocasión de su vinculación laboral o contractual con la UAEGRTD, al momento de suscribir el contrato o al aceptar el nombramiento. Si existen observaciones o desviaciones de la aplicación de este control se debe verificar que todos los colaboradores suscriban el acuerdo y en caso de presentarse que no se haya realizado, solicitar al colaborador la suscripción del acuerdo de confidencialidad. La evidencia de la ejecución de este control es: 1) contratistas: Contratos de Prestación y Apoyo a la gestión - Acuerdo de confidencialidad suscrito. 2) funcionarios: GT-FO-16 Acuerdo de confidencialidad funcionarios</t>
  </si>
  <si>
    <t>Grupo de Gestión Contractual e Inteligencia de Mercados y Grupo de Gestión de Talento y desarrollo Humano</t>
  </si>
  <si>
    <t xml:space="preserve">Cada vez que se suscriba un contrato de prestación de servicios / apoyo a la gestión o nombramiento y vinculación de un funcionario </t>
  </si>
  <si>
    <t>Establecer la obligación y la responsabilidad para mantener la estricta reserva y confidencialidad sobre la información que conozca por causa  u ocasión de su vinculación laboral o contractual con la UAEGRTD</t>
  </si>
  <si>
    <t>Al momento de suscribir el contrato o al aceptar el nombramiento.</t>
  </si>
  <si>
    <t>Verificar que todos los colaboradores suscriban el acuerdo y en caso de presentarse que no se haya realizado, solicitar al colaborador la suscripción del acuerdo de confidencialidad.</t>
  </si>
  <si>
    <t xml:space="preserve">Para contratistas: Contratos de Prestación y Apoyo a la gestión - Acuerdo de confidencialidad suscrito. Para funcionarios: GT-FO-16 ACUERDO DE CONFIDENCIALIDAD FUNCIONARIOS </t>
  </si>
  <si>
    <t>Impulsar las gestiones administrativas para:
1. Corregir una irregularidad en la actualización administrativa
2. Determinar si se configuró el deterioro o la pérdida parcial o total de un expediente
3. Reconstruir un expediente
4. Revocar un acto administrativo.
Cuando se haya alterado y/o usado indebidamente la documentación y/o información del proceso de registro, en favor de intereses particulares contrarios a la Ley.</t>
  </si>
  <si>
    <t>Director Territorial</t>
  </si>
  <si>
    <t xml:space="preserve">Cuando aplique </t>
  </si>
  <si>
    <t>Actos administrativos que dan cuenta de las actuaciones para subsanar las alteraciones o uso indebido de la información del proceso.</t>
  </si>
  <si>
    <t>Los profesionales misionales de las direcciones territoriales y los coordinadores misionales elaborarán junto con los profesionales de calidad de las direcciones territoriales efectuarán la revisión integral de los productos misionales de acuerdo con los lineamientos de la MATRIZ DE PLANIFICACIÓN DE PRODUCTOS Y SERVICIOS (MC-FO-08) para el proceso GESTIÓN DE RESTITUCIÓN LEY 1448 – REGISTRO y verificarán que cada producto cumple con las características definidas en dicha matriz, ejecutando las pautas para el control y gestionando el tratamiento de salidas no conformes cuando aplique siguiendo los lineamientos MC-IN-01 INSTRUCTIVO DE GESTION DE SALIDAS NO CONFORMES y MC-PR-03 CONTROL DE SALIDAS NO CONFORMES, de  tal forma que esto permita identificar (cuando aplique) inconsistencias o irregularidades en el trámite que no correspondan con la normatividad y los lineamientos institucionales para el trámite administrativo de las solicitudes de inscripción en el RTADF.</t>
  </si>
  <si>
    <t>Coordinador /líder misional</t>
  </si>
  <si>
    <t>Cada vez que se elabore un producto misional incluido en la Matriz de Planificación de la realización del Producto definida para el proceso de Registro</t>
  </si>
  <si>
    <t xml:space="preserve">Revisar la calidad técnica de los productos y verificar que estos se ajustan a los criterios  definidos en cuanto a requisitos, características de los requisitos y criterios de aceptación. En caso de no cumplir se procederá al control </t>
  </si>
  <si>
    <t>Una vez se elabore documento un que son de su competencia técnica del área misional y que esté contenido en la PLANIFICACIÓN DE LA REALIZACIÓN DEL PRODUCTO DE LA URT revisará que cumpla con los requisitos, características de los requisitos, criterios de aceptación y adelantará las pautas para el control y procederá según lo establecidos en el procedimiento MC-PR-03 CONTROL DE SALIDAS NO CONFORME.</t>
  </si>
  <si>
    <t>Aplicar los parámetros establecidos para la identificación del producto no conforme según PLANIFICACIÓN DE LA REALIZACIÓN DEL PRODUCTO DE LA URT y adelantar las acciones para tratamiento de producto no conforme definidas en el procedimiento MC-PR-03 CONTROL DE SALIDAS NO CONFORME.</t>
  </si>
  <si>
    <t>Productos conformes: Productos con el visto bueno del coordinador y/o líder misional
Productos no conformes: Registro en Strategos</t>
  </si>
  <si>
    <t xml:space="preserve">Adelantar las acciones disciplinarias en las actuaciones que se presumen trámites inadecuados e irregulares por presuntas acciones irregulares de los colaboradores de acuerdo con la normatividad del derecho disciplinario. </t>
  </si>
  <si>
    <t>Secretaría General - Control Interno Disciplinario</t>
  </si>
  <si>
    <t>Comunicaciones a Secretaría General solicitando las investigaciones correspondiente</t>
  </si>
  <si>
    <t>Adelantar mesa de análisis de casos para analizar la decisión de fondo que se tomará frente a cada una de las solicitudes de inscripción en el Registro de Tierras Despojadas y Abandonadas Forzosamente siguiendo las orientaciones.  En las salas de análisis de caso se analizará la documentación contenida en el expediente (físico y digital) registrando los resultados en el formato de Plan de Investigación Conjunto.
Los colaboradores responsables de cada una las solicitudes de inscripción en el RTDAF, realizarán mesas de análisis de caso para establecer la decisión de fondo que en derecho procede y  se adopten conclusiones que permitan el oportuno y efectivo trámite de las solicitudes de inscripción en el Registro de Tierras Despojadas y Abandonadas Forzosamente - RTDAF, con el propósito de realizar una acertada aproximación a la decisión, a cargo del equipo de profesionales jurídicos, sociales y catastrales.
El Coordinador /líder misional, cada vez que se elabore un producto misional incluido en la Matriz de Planificación de la realización del Producto definida para el proceso de Registro, debe revisar la calidad técnica de los productos y verificar que estos se ajustan a los criterios definidos en cuanto a requisitos, características de los requisitos y criterios de aceptación. Una vez se elabore documento un que son de su competencia técnica del área misional y que esté contenido en la PLANIFICACIÓN DE LA REALIZACIÓN DEL PRODUCTO DE LA URT revisará que cumpla con los requisitos, características de los requisitos, criterios de aceptación y adelantará las pautas para el control y procederá según lo establecidos en el procedimiento MC-PR-03 CONTROL DE SALIDAS NO CONFORME. Si existen observaciones o desviaciones debe aplicar los parámetros establecidos para la identificación del producto no conforme según PLANIFICACIÓN DE LA REALIZACIÓN DEL PRODUCTO DE LA URT y adelantar las acciones para tratamiento de producto no conforme definidas en el procedimiento MC-PR-03 CONTROL DE SALIDAS NO CONFORME. La evidencia de la ejecución de este control es: Productos conformes: Productos con el visto bueno del coordinador y/o líder misional - Productos no conformes</t>
  </si>
  <si>
    <t>Colaboradores misionales encargados del trámite de las solicitudes de inscripción en el RTDAF  en cada dirección territorial.</t>
  </si>
  <si>
    <t>Cada vez que se requiera realizar el análisis teniendo en cuenta las características de cada caso y lo establecido en el documento RT-RG-PT-10 Análisis y decisión de casos</t>
  </si>
  <si>
    <t>Diseñar un plan de investigación conjunto mediante el cual se establezcan orientaciones y se adopten conclusiones que permitan el oportuno y efectivo trámite de las solicitudes de inscripción en el Registro de Tierras Despojadas y Abandonadas Forzosamente - RTDAF, con el propósito de realizar una acertada aproximación a la decisión, a cargo del equipo de profesionales jurídicos, sociales y catastrales.</t>
  </si>
  <si>
    <t>Los profesionales misionales desarrollarán las mesas técnicas con base en el protocolo RT-RG-PT-10 Análisis y Decisión de Casos</t>
  </si>
  <si>
    <t>El coordinador jurídico previo a la firma del acto administrativo verificará la resolución de decisión de fondo con base a lo contenido en el expediente del caso y los resultados expuestos en las actas de las reuniones de análisis de caso. En caso de encontrar observaciones del proyecto de acto administrativo devolverá al profesional asignado al caso, para realizar los ajustes.</t>
  </si>
  <si>
    <t>RT-RG-FO-88 Formato Plan de investigación Conjunto, siguiendo los lineamientos establecidos en el protocolo RT-RG-PT-10 Análisis y Decisión de Casos</t>
  </si>
  <si>
    <t>Socializar  los documentos del proceso "Gestión de Restitución Ley 1448 - Registro" conforme a las actualizaciones que se realicen y los lineamientos misionales contenidos en la Guía GD-GU-01  GUÍA PARA LA CONFORMACIÓN Y ORGANIZACIÓN DE LOS EXPEDIENTES DE RESTITUCIÓN DE TIERRAS  para la proceso "Gestión de restitución Ley 1448 - Registro"</t>
  </si>
  <si>
    <t>Subdirección General</t>
  </si>
  <si>
    <t>1/04/2025</t>
  </si>
  <si>
    <t>Actas y/o listados de asistencia, evidencias de campañas de sensibilización y socialización
Accesos a la Escuela URT - Cursos creados para el proceso de Registro.</t>
  </si>
  <si>
    <t>Realizar seguimiento y monitoreo a las gestiones y resultados de las direcciones territoriales en la Etapa Administrativa del proceso de Restitución de Tierras.</t>
  </si>
  <si>
    <t>Cuando se requiera</t>
  </si>
  <si>
    <t>Articular la gestión de las direcciones territoriales con las metas institucionales (PEI) y monitorear que se cumple con la planeación mensual de solicitudes que se les tramitará decisión de fondo o generará insumo) misional de tal forma que junto con el acompañamiento de la Subdirección General y las direcciones misionales, cada dirección territorial logre el cumplimiento de su meta de acuerdo con la planeación y los análisis desarrollados en las mesas de análisis de caso desarrolladas para evaluar los IDs a tramitar.</t>
  </si>
  <si>
    <t>La Subdirección General a través del Equipo de Seguimiento concertará con cada dirección territorial sesiones de trabajo para monitorear los avances, resultados, cuellos de botella que presente la gestión de los casos en la etapa administrativa y de acuerdo con esto se analizaran las particularidades que eventualmente puedan afectar la toma de decisión de fondo en los casos planeados mensualmente por cada territorial.</t>
  </si>
  <si>
    <t>En las mesas de trabajo de analizan las situaciones particulares de los Ids y se establecen compromisos entre la DT, las direcciones misionales y la Subdirecciòn General para dar pronta soluciòn a las incidencias que puedan afectar la toma de decisiòn de fondo de un caso.</t>
  </si>
  <si>
    <t>Actas de reuniòn
Listados de asistencia
Grabaciòn de la reuniòn</t>
  </si>
  <si>
    <t>Entrenamiento y sensibilización frente a los cambios normativos y orientaciones institucionales concernientes al trámite administrativo. Proceso "Gestión de Restitución Ley 1448 - Registro"</t>
  </si>
  <si>
    <t>Dirección Jurídica de Restitución</t>
  </si>
  <si>
    <t>Actas o listados de asistencia o videos de sesiones de trabajo.</t>
  </si>
  <si>
    <t>GESTIÓN DE RESTITUCIÓN LEY 1448 - ETAPA JUDICIAL</t>
  </si>
  <si>
    <t>RT-JU-RC-3</t>
  </si>
  <si>
    <t>Posibilidad del uso indebido u omisión de la información para condicionar o retrasar una decisión judicial con el fin de obtener beneficio propio o favorecer a un tercero.</t>
  </si>
  <si>
    <t xml:space="preserve">por manipulación del tramite administrativo y/o judicial </t>
  </si>
  <si>
    <t>Desvio de informacion por parte de colaboradores de la etapa judicial  a terceros que pueda ser utilizada en contra de la entidad o en favor de los mismos</t>
  </si>
  <si>
    <t>Investigaciones penales y disciplinarias a los colaboradores de la etapa judicial
Afectación económica y reputacional</t>
  </si>
  <si>
    <r>
      <rPr>
        <b/>
        <sz val="12"/>
        <color rgb="FF000000"/>
        <rFont val="Arial"/>
        <family val="2"/>
      </rPr>
      <t>Realizar la emisión de vistos buenos en el módulo de demandas por parte del coordinador jurídico o quien haga sus veces, coordinador/líder social y coordinador catastral, verificando que se incorporó la información actualizada de los productos elaborados.</t>
    </r>
    <r>
      <rPr>
        <sz val="12"/>
        <color rgb="FF000000"/>
        <rFont val="Arial"/>
        <family val="2"/>
      </rPr>
      <t xml:space="preserve">
El Coordinador o líder de la etapa judicial de las direcciones territoriales de manera permanente con el fin de reducir la presentación de demandas con falencias en su contenido. Una vez se elaboren los proyectos de demandas se remiten para revisión y visto bueno a los líderes misionales de acuerdo con los requisitos de calidad establecidos en la matriz de planificación del producto. En caso de observaciones se solicita al abogado que elaboró la demanda la corrección respectiva previo a la radicación ante el juzgado. La evidencia de la realización de este control es: reporte de emandas con los vistos buenos</t>
    </r>
  </si>
  <si>
    <t xml:space="preserve">Coordinador o líder de la etapa judicial </t>
  </si>
  <si>
    <t>Permanente</t>
  </si>
  <si>
    <t>Certificar la idoneidad de los insumos que contiene la demanda para la presentación ante el juez</t>
  </si>
  <si>
    <t>En el texto de la demanda se incorpora el aval que debe surtir por parte de los 3 líderes misionales de la etapa judicial, quienes garantizarán que la información allí contenida es conforme e idónea.</t>
  </si>
  <si>
    <t>Los lideres misionales de la etapa judicial no avalaran la proyección de la demanda y se solicita el ajuste respectivo.</t>
  </si>
  <si>
    <t>Reporte Demandas con los vistos buenos</t>
  </si>
  <si>
    <t>Realizar socializaciones frente a los cambios normativos y procedimentales del proceso Etapa Judicial</t>
  </si>
  <si>
    <t>Control Interno Disciplinario</t>
  </si>
  <si>
    <t>Reporte de presuntos casos de investigación</t>
  </si>
  <si>
    <r>
      <rPr>
        <b/>
        <sz val="12"/>
        <color rgb="FF000000"/>
        <rFont val="Arial"/>
        <family val="2"/>
      </rPr>
      <t>Realizar</t>
    </r>
    <r>
      <rPr>
        <sz val="12"/>
        <color rgb="FF000000"/>
        <rFont val="Arial"/>
        <family val="2"/>
      </rPr>
      <t xml:space="preserve"> </t>
    </r>
    <r>
      <rPr>
        <b/>
        <sz val="12"/>
        <color rgb="FF000000"/>
        <rFont val="Arial"/>
        <family val="2"/>
      </rPr>
      <t>suscripción de acuerdos de confidencialidad por parte de funcionarios y contratistas de la Unidad de Restitución de Tierras</t>
    </r>
    <r>
      <rPr>
        <sz val="12"/>
        <color rgb="FF000000"/>
        <rFont val="Arial"/>
        <family val="2"/>
      </rPr>
      <t>.
El Grupo de Gestión Contractual e Inteligencia de Mercados y Grupo de Gestión de Talento y Desarrollo Humano, cada vez que se suscriba un contrato de prestación de servicios / apoyo a la gestión o nombramiento y vinculación de un funcionario; con el fin de establecer la obligación y la responsabilidad para mantener la estricta reserva y confidencialidad sobre la información que conozca por causa u ocasión de su vinculación laboral o contractual con la UAEGRTD, al momento de suscribir el contrato o al aceptar el nombramiento. Si existen observaciones o desviaciones de la aplicación de este control se debe verificar que todos los colaboradores suscriban el acuerdo y en caso de presentarse que no se haya realizado, solicitar al colaborador la suscripción del acuerdo de confidencialidad. La evidencia de la ejecución de este control es: 1) contratistas: Contratos de Prestación y Apoyo a la gestión - Acuerdo de confidencialidad suscrito. 2) funcionarios: GT-FO-16 Acuerdo de confidencialidad funcionarios</t>
    </r>
  </si>
  <si>
    <t>Reporte de investigación disciplinaria y/o denuncia respectivamente de las direcciones territoriales.</t>
  </si>
  <si>
    <t>Coordinador equipo de Lineamientos y Estrategia Jurídica</t>
  </si>
  <si>
    <t>Monitoreo de riesgos</t>
  </si>
  <si>
    <t xml:space="preserve">listados de asistencia ,  presentaciones y evaluaciones </t>
  </si>
  <si>
    <t>GESTIÓN POSFALLO PARA EL
CUMPLIMIENTO DE LAS
PROVIDENCIAS JUDICIALES DE
RESTITUCIÓN CON ENFOQUE DE
DERECHOS ÉTNICO Y
DIFERENCIAL</t>
  </si>
  <si>
    <t>PF-CS-RC-1</t>
  </si>
  <si>
    <t>Posibilidad de perdida reputacional por ejercer tráfico de influencias en el cumplimiento de las medidas posfallo emitidas en las providencias de restitución de tierras dirigidas a la URT, debido a la agilización o retraso intensionado de las gestiones correspondientes para favorecer intereses particulares.</t>
  </si>
  <si>
    <t xml:space="preserve">1.  Retardar y/o agilizar indebidamente las gestiones correspondientes para  el cumplimiento de medidas posfallo. 
2. Debilidades en el control y seguimiento al cumplimiento de las medidas posfallo.
</t>
  </si>
  <si>
    <t xml:space="preserve">1.Favorecer de manera indebida intereses particulares. 
2. Solicitar o aceptar dadibas que afecten las decisiones en la ejecución de procesos. </t>
  </si>
  <si>
    <t>Afectación Economica y Reputacional</t>
  </si>
  <si>
    <t>Verificar que las providencias judiciales hayan sido registradas en el "Consolidado general de sentencias" para la identificación oportuna de las medidas posfallo ordenadas por jueces y magistrados a cargo de la URT.</t>
  </si>
  <si>
    <t xml:space="preserve">
Profesional GFRTT
Análisis de Información 
</t>
  </si>
  <si>
    <t xml:space="preserve">Mensual </t>
  </si>
  <si>
    <t>Identificar y registrar  las órdenes proferidas en Sentencias de restitución a fin de iniciar la ruta de atención y el seguimiento de las mismas</t>
  </si>
  <si>
    <t>Una vez comunicada la sentencia al GFRTT se efectúa el diligenciamiento de la base "Consolidado general de sentencias", así mismo se efectúa verificación de la completitud de la información consultando en la Rama Judicial las sentencias no identificadas en la base</t>
  </si>
  <si>
    <t>Si, se debe registra en las bases de seguimiento, información que se verá reflejada en el siguiente reporte. 
Las sentencias que se identifiquen que no estan en la base, se descargarán y se enviarán al correo de atención al ciudadano</t>
  </si>
  <si>
    <t xml:space="preserve">Base  "Consolidado general de sentencias" con el reporte mensual. </t>
  </si>
  <si>
    <t xml:space="preserve">Convocar y desarrollar mesas de seguimiento con las direcciones territoriales para hacer seguimiento al estado de cumplimiento de las medidas posfallo y generar recomendaciones y estrategias para avanzar en el cumplimiento efectivo de las órdenes. </t>
  </si>
  <si>
    <t xml:space="preserve">
Contratista GFRTT</t>
  </si>
  <si>
    <t>Enero de cada Vigencia</t>
  </si>
  <si>
    <t>Diciembre de Cada Vigencia</t>
  </si>
  <si>
    <t xml:space="preserve">Actas de mesas de seguimiento y/o grabaciones de la reunion </t>
  </si>
  <si>
    <t>Realizar el seguimiento al cumplimiento del trámite de las solicitudes de pago y/o transferencias de recursos realizadas por los profesionales responsables, dando cumplimiento a los procedimientos administrativos y financieros internos</t>
  </si>
  <si>
    <t xml:space="preserve">
Contratista GFRTT
Financiera 
Contratista GFRTT
Financiera </t>
  </si>
  <si>
    <t xml:space="preserve">Verificar el tramite y cumplimiento de las solicitudes de pago conforme a los procedimientos  establecidos, para lograr que se cumplan las medidas posfallo a cargo de la URT. </t>
  </si>
  <si>
    <t xml:space="preserve">A través del seguimiento y control sobre cumplimiento de los procedimientos administrativos y financieros </t>
  </si>
  <si>
    <t>Se solicita a los profesionales responsables  aplicar de manera inmediata y adecuadamente los procedimientos administrativos y financieros establecidos.</t>
  </si>
  <si>
    <t>Archivo en excel de seguimiento de instrucciones a la fiducia. 
Archivo en excel de seguimiento al trámite de pagos de proyectos productivos</t>
  </si>
  <si>
    <t xml:space="preserve">Consolidar, revisar y hacer seguimiento al trámite de los pagos requeridos para el cumplimiento de las medidas posfallo a cargo de la Unidad con el fin de verificar el cumplimiento de los procedimientos y el adecuado manejo de los recursos </t>
  </si>
  <si>
    <t xml:space="preserve">
Contratista GFRTT
Asesor Financiero</t>
  </si>
  <si>
    <t>Reportes de Ejecución</t>
  </si>
  <si>
    <t xml:space="preserve">Realizar seguimiento por parte de la supervisión del contrato fiduciario para verificar que efectivamente se estén realizando los pagos (ejecución financiera en relación al cumplimiento de órdenes judiciales ) a los beneficiarios de las medidas posfallo a cargo de la URT. </t>
  </si>
  <si>
    <t xml:space="preserve">
Coordinador GFRTT
Líder de proceso</t>
  </si>
  <si>
    <t>Verificar el cumplimiento efectivo de los pagos instruidos para el cumplimiento de las medidas posfallo a cargo de la URT.</t>
  </si>
  <si>
    <t>A través del seguimiento y control de la ejecución del contrato</t>
  </si>
  <si>
    <t xml:space="preserve">Se solicita a la Fiducia el cumplimiento de sus obligaciones contractuales. </t>
  </si>
  <si>
    <t xml:space="preserve">Informes consolidados de la gestion financiera
(cuatrimestral)
Matriz de seguimiento fiducia
Informes de gestión financiera presentados mensualmente.
Acta de reunión de seguimiento contrato fiduciario mensual
Correos electrónicos </t>
  </si>
  <si>
    <t>Convocar comité  y /o mesas de  seguimiento para verificar el cumplimiento de la ejecucion del contrato fiduciario   para realizar seguimiento a la ejecución financiera y ejecución del contrato.</t>
  </si>
  <si>
    <t xml:space="preserve">Actas de comités </t>
  </si>
  <si>
    <t>Realizar análisis del evento por parte de la coordinación del GFRTT y en caso de existir evidencia de la posible materialización del riesgos, se remitiran los insumos acopiados en la etapa indagación a la oficina de Control Interno Disciplinario para los fines pertinentes</t>
  </si>
  <si>
    <t>Actas de reunión y soportes según el caso
Correo a control interno disciplinario</t>
  </si>
  <si>
    <t>RU-RC-1</t>
  </si>
  <si>
    <t xml:space="preserve">Posibilidad de alteración y/o uso indebido de la documentación y/o información en el trámite del proceso de protección y/o cancelación en el Rupta con el fin de favorecer intereses propios o de terceros, recepcion de davidas (cohecho) o trafico de influencias.   </t>
  </si>
  <si>
    <t>por presiones o amenazas para favorecer intereses de terceros, recepción de dádivas (cohecho) o Tráfico de influencias</t>
  </si>
  <si>
    <t>debido a prácticas como la manipulación indebida de la información para la toma de decisiones en el trámite del  proceso, o el uso indebido referido a cambiar, dañar o suprimir la información física y/o digital de los expedientes de las solicitudes Rupta con la finalidad de favorecer a un tercero.</t>
  </si>
  <si>
    <t>Riesgo Juridico de responsabilidades penales y patrimonial del estado
Impacto reputacional</t>
  </si>
  <si>
    <t>El profesional del Grupo de Talento y Desarrollo Humano para el caso de funcionarios y el profesional del Grupo de Gestión en Contratación e inteligencia de Mercado para el caso de contratistas, cada vez que se vincule  a funcionarios y contratistas a la Unidad de Restitución de Tierras,  con el propósito de mantener la custodia, reserva y confidencialidad de la información que ha recibido en el desarrollo de las obligaciones contractuales, debe gestionar y validar la firma del acuerdo de confidencialidad en el marco del contrato suscrito entre los funcionarios  y la Unidad de Restitución de Tierras, así como la suscripción del contrato de prestación de servicios para el caso de los contratistas, el cual incorpora el acuerdo de confidencialidad y manejo de la información. En caso de incumplimiento por parte de los funcionarios o contratistas con su obligación de mantener custodia, reserva y confidencialidad de la información que ha recibido, en provecho propio o de terceros, en desarrollo del acuerdo, causará un perjuicio a LA UNIDAD y habrá lugar a que LA UNIDAD como la parte perjudicada obtenga el resarcimiento total de los perjuicios ocasionados por la omisión en la custodia, revelación o infidencia de la información, sin descartar los procesos civiles o penales que puedan instaurarse como consecuencia de dicha acción u omisión. La evidencia del control es el reporte del numero de acuerdos de confidencialidad suscritos para el caso de funcionarios y el numero de contratos de prestación de servicios suscritos para el caso de contratistas.</t>
  </si>
  <si>
    <t>Profesional del Grupo de Talento y Desarrollo Humano para el caso de funcionarios.</t>
  </si>
  <si>
    <t>Cada vez que se vincule a funcionarios y contratistas a la Unidad de Restitución de Tierras.</t>
  </si>
  <si>
    <t>Con el propósito de mantener la custodia, reserva y confidencialidad de la información que ha recibido en el desarrollo de las obligaciones contractuales.</t>
  </si>
  <si>
    <t>Debe gestionar la firma del acuerdo de confidencialidad en el marco del contrato suscrito entre los funcionarios  y la Unidad de Restitución de Tierras, así como la suscripción del contrato de prestación de servicios para el caso de los contratistas, el cual incorpora el acuerdo de confidencialidad y manejo de la información.</t>
  </si>
  <si>
    <t>En caso de incumplimiento por parte de los funcionarios o contratistas con su obligación de mantener custodia, reserva y confidencialidad de la información que ha recibido, en provecho propio o de terceros, en desarrollo del acuerdo, causará un perjuicio a LA UNIDAD y habrá lugar a que LA UNIDAD como la parte perjudicada obtenga el resarcimiento total a los perjuicios ocasionados por la omisión en la custodia, revelación o infidencia de la información, sin descartar los procesos civiles o penales que puedan instaurarse como consecuencia de dicha acción u omisión.</t>
  </si>
  <si>
    <t>Reporte del número de acuerdos de confidencialidad suscritos para el caso de funcionarios y el numero de contratos de prestación de servicios suscritos para el caso de contratistas.</t>
  </si>
  <si>
    <t>Remitir a las instancias competentes el reporte de la situación ocurrida y puesta en conocimiento, para que se evalúe su incidencia disciplinaria o  de cualquier otra naturaleza a que haya lugar .</t>
  </si>
  <si>
    <t xml:space="preserve">Comunicación  remitiendo el reporte de lo sucedido  </t>
  </si>
  <si>
    <t>El profesional de GGTDH - Equipo de Bienestar cada vez que se vincule a funcionario y contratista a la Unidad de Restitución de Tierras, deberá verificar la apropiación del código de integridad y la generación del compromiso para su cumplimiento. Para estos fines, el profesional de GGTDH - Equipo de Bienestar remitirá el link con la encuesta del código de integridad al funcionario o contratista vinculado para su suscripción, una vez se cuente con el diligenciamiento por parte del funcionario o contratista, el Profesional de GGTDH verificará el cumplimiento de los pasos previos.  En el momento del diligenciamiento, se hace seguimiento a través de correos al funcionario con copia a los jefes, hasta que se realice la suscripción del código de integridad. En el caso de los contratistas, en las minutas se incluye un requisito en el clausulado específico de pago, concerniente a la acreditación de haber aceptado y suscrito el código de integridad de la entidad contratante. Como evidencia se aportara la base de datos de los funcionarios y contratistas vinculados que suscribieron el código de integridad</t>
  </si>
  <si>
    <t>El profesional de GGTDH - Equipo de Bienestar</t>
  </si>
  <si>
    <t>cada vez que se vincule a funcionario y contratista a la Unidad de Restitución de Tierras.</t>
  </si>
  <si>
    <t>Verificar la apropiación del código de integridad y la generación del compromiso para su cumplimiento</t>
  </si>
  <si>
    <t xml:space="preserve">El profesional de GGTDH - Equipo de Bienestar remite el link con la encuesta del código de integridad al funcionario o contratista vinculado para su suscripción, una vez se cuente con el diligenciamiento por parte del funcionario o contratista, el Profesional de GGTDH verifica el cumplimiento de los pasos previos. </t>
  </si>
  <si>
    <t>En el momento del diligenciamiento por parte del funcionario , se hace seguimiento a través de correos al funcionario con copia a los jefes, hasta que se realice la suscripción del código de integridad. En el caso de los contratistas, en las minutas se incluye un requisito en el clausulado específico de pago, concerniente a la acreditación de haber aceptado y suscrito el código de integridad de la entidad contratante</t>
  </si>
  <si>
    <t xml:space="preserve">Base de datos de los funcionarios y contratistas vinculados que suscribieron el código de integridad. </t>
  </si>
  <si>
    <t>Realizar socializaciones frente a los cambios normativos y procedimentales del proceso Rupta</t>
  </si>
  <si>
    <t xml:space="preserve">Dirección Jurídica </t>
  </si>
  <si>
    <t xml:space="preserve">Acta de reunión o listas de asistencia </t>
  </si>
  <si>
    <t>De acuerdo al plan de trabajo de cada Dirección Territorial,  los profesionales designados a Rupta de la Dirección Jurídica, realizan revisión mensual preventiva de las resoluciones del proceso con el fin de detectar los posibles ajustes que se requieran, por lo tanto se hace una revisión aleatoria de manera mensual, tomando los registros del plan de trabajo realizado para cada profesional Rupta de las direcciones territoriales, articulando el seguimiento cuantitativo y cualitativo. En caso de presentar observaciones y desviaciones, son reportadas las resoluciones en el sistema de información STRATEGOS con el objetivo que los profesionales Rupta de las Direcciones Territoriales realicen el tratamiento de la resolución. Evidencia: Sistema de información STRATEGOS Módulo salidas no conformes</t>
  </si>
  <si>
    <t>Equipo Rupta de la Dirección Jurídica</t>
  </si>
  <si>
    <t>Realizar revisión preventiva de las resoluciones del proceso con el fin de detectar los posibles ajustes que se requieran</t>
  </si>
  <si>
    <t>Se hace una revisión aleatoria de manera mensual, tomando los registros del plan de trabajo realizado para cada profesional Rupta de las direcciones territoriales, articulando el seguimiento cuantitativo y cualitativo.</t>
  </si>
  <si>
    <t>Son reportadas en el sistema de información STRATEGOS con el objetivo que los profesionales Rupta de las Direcciones Territoriales realicen el tratamiento de la resolución</t>
  </si>
  <si>
    <t>Sistema de información STRATEGOS Módulo salidas no conformes</t>
  </si>
  <si>
    <t>R6</t>
  </si>
  <si>
    <t>PROCESOS DE APOYO</t>
  </si>
  <si>
    <t>GJ-RC-1</t>
  </si>
  <si>
    <t xml:space="preserve">Posibilidad de realizar actuaciones en un proceso por parte del apoderado a favor de un tercero o por conveniencia propia </t>
  </si>
  <si>
    <t xml:space="preserve">
A través de las actuaciones que desarrolla el apoderado en el ejercicio de la posición judicial y extrajudicial</t>
  </si>
  <si>
    <t xml:space="preserve">Debido a que el actuar del apoderado va en contravía de los intereses de la URT </t>
  </si>
  <si>
    <t>Afectación económica y reputacional</t>
  </si>
  <si>
    <t>Presentación de casos en el Precomité
Todos los casos misionales se someten a aprobación por parte de los participantes del precomité de Conciliación, en el cual se sustenta la postura técnica del abogado asignado para representar a la URT.</t>
  </si>
  <si>
    <t>Coordinador del Grupo de Defensa Judicial</t>
  </si>
  <si>
    <t>A demanda</t>
  </si>
  <si>
    <t>Definir en consenso la postura técnica de la entidad frente a la defensa jurídica de los procesos prejudiciales y de esta manera evitar actuaciones inadecuadas.</t>
  </si>
  <si>
    <t>El control se implementa de acuerdo a los lineamientos establecidos en el procedimiento GJ-PR-02 Representación judicial - etapa prejudicial (Conciliaciones)</t>
  </si>
  <si>
    <t>Realizar los ajustes en el formato GJ-FO-02 ficha comité de conciliación, de acuerdo a las observaciones y recomendaciones que se generen en el comité de conciliación.</t>
  </si>
  <si>
    <t>Actas del precomité de conciliación</t>
  </si>
  <si>
    <t>Todos los casos extrajudiciales se someten a aprobación por parte de los miembros del Comité de Conciliación, en el cual se sustenta la postura técnica del abogado asignado para representar a la UAEGRTD.</t>
  </si>
  <si>
    <t xml:space="preserve">Actas del comité de conciliacion en los que se deciden los casos extrajudiciales 
 </t>
  </si>
  <si>
    <t>Los documentos juridicos  son revisados por el abogado asignado dentro del Grupo de Defensa Judicial con base en el calendario judicial interno del grupo, los terminos judiciales, la normatividad vigente y la posición adoptada por la URT en otros casos similares.</t>
  </si>
  <si>
    <t>Identificar y corregir las falencias en los documentos que se generan para la representación judicial</t>
  </si>
  <si>
    <t>El control se implementa de acuerdo a los lineamientos establecidos en el procedimiento GJ-PR-02 Representación judicial - etapa prejudicial (Conciliaciones) y procedimiento GJ-PR-03 representacion judicial demandas</t>
  </si>
  <si>
    <t>Se realizan ajustes en el documento o se solicita hacer un nuevos estudio del caso.</t>
  </si>
  <si>
    <t>Correo electrónico con solicitud de ajuste del documento
Calendario judicial
Matriz de seguimiento</t>
  </si>
  <si>
    <t>Presentar consolidado de sentencias condenatorias o de conciliaciones totales o parciales ante el comité de conciliación en caso de que se profieran dentro del periodo a reportar</t>
  </si>
  <si>
    <t xml:space="preserve">Acta de comite relacionadas con las acciones de repetición </t>
  </si>
  <si>
    <t>GD-RC-4</t>
  </si>
  <si>
    <t>Posible sustracción, inclusión y/o adulteración de documentos en los expedientes (misionales y de Gestión) en beneficio de terceros.</t>
  </si>
  <si>
    <t xml:space="preserve">Pérdida parcial o total de información controlada por el proceso gestionada en la entidad que altere la autenticidad, la integridad y la disponibilidad de la misma y ponga en riesgo las decisiones presentes o futuras de la entidad </t>
  </si>
  <si>
    <t>Insuficiente infraestructura física / tecnológica para la custodia de los archivos.
Conflicto de interés.
Fallas en los controles de acceso y retiro de información en los expedientes 
Desconocimiento de la responsabilidad para el manejo de la información que reposa en los archivos
Personal no calificado en la custodia y administración de la información  de los depósitos de archivo.</t>
  </si>
  <si>
    <t>Impacto legal
Reputacional</t>
  </si>
  <si>
    <t>El servidor público (funcionario y/o contratista) que ejecute actividades de Gestión Documental  mensualmente, detecta las necesidades de infraestructura de los depósitos de archivo para la custodia de unidades documentales en Nivel Central y Direcciones Territoriales, con base en la información reportada en el GD-FO-43 lista de chequeo para los depósitos de archivo sistema integrado de conservación SIC.
En caso de desviaciones,  se articula  el Grupo de Gestión Documental, Archivo y Memoria Histórica- GGDAM y el Grupo de Gestión de Seguimiento y Operación Administrativa - GGSOA de acuerdo al reporte   de los depósitos de archivo , con el fin de  verificar la posibilidad del mejoramiento de la infraestructura requerida. Como evidencia se cuenta con el Informe Ejecutivo del SIC.</t>
  </si>
  <si>
    <t xml:space="preserve">El servidor público (funcionario y/o contratista) que ejecute actividades de Gestión Documental </t>
  </si>
  <si>
    <t>Mensualmente</t>
  </si>
  <si>
    <t>Detectar las necesidades de infraestructura de los depósitos de archivo para la custodia de unidades documentales en Nivel Central y Direcciones Territoriales</t>
  </si>
  <si>
    <t>Con base en la información reportada en el GD-FO-43 lista de chequeo para los depósitos de archivo sistema integrado de conservación SIC.</t>
  </si>
  <si>
    <t xml:space="preserve">Se articula  el Grupo de Gestión Documental, Archivo y Memoria Histórica- GGDAM y el Grupo de Gestión de Seguimiento y Operación Administrativa - GGSOA de acuerdo al reporte   de los depósitos de archivo, con el fin de  verificar la posibilidad del mejoramiento de la infraestructura requerida. </t>
  </si>
  <si>
    <t xml:space="preserve">Informe Ejecutivo del SIC </t>
  </si>
  <si>
    <t>Socialización con pares administrativos y guardas de seguridad del GGSOA sobre los protocolos de manejo y retiro de la información de los expedientes de la entidad y el seguimiento mensual se realiza mediante el Riesgo 1 de Seguridad de la información en le Control 1.</t>
  </si>
  <si>
    <t>El servidor público (funcionario y/o contratista) que ejecute actividades de Gestión Documental responsable de gestionar los préstamos de expedientes y/o unidades documentales de Nivel Central y Direcciones Territoriales.</t>
  </si>
  <si>
    <t>Registros de las actividades, conforme a lo establecido en el GD-PR-07 Reconstrucción parcial o total de expedientes</t>
  </si>
  <si>
    <t xml:space="preserve">El servidor público (funcionario y/o contratista) que ejecute actividades de Gestión Documental responsable de gestionar los préstamos de expedientes y/o unidades documentales de Nivel Central y Direcciones Territoriales,  deberá evitar  el préstamo al personal que no cuente con la vinculación a la UAEGRTD y el rol o autorización de acceso  al  expediente, verificando que quien  solicite el préstamo documental se encuentre vinculado a la UAEGRTD, que posea   el rol o tenga la autorización de acceso al expediente y/o unidad documental de acuerdo con las bases de datos suministradas por  los grupos de Grupo de Gestión en Contratación, Inteligencia de Mercado y Analítica de Datos y el Grupo de  Gestión de Talento y Desarrollo Humano,  y en las guías de conformación de expedientes especificas según el caso
En caso de desviaciones, si la persona que solicita el préstamo no cuenta con los criterios establecidos, se informa al superior jerárquico mediante correo electrónico para que tome las acciones correspondientes o autorice a un  servidor público (funcionario y/o contratista) el préstamo documental, como evidencia de la ejecución del control se cuenta con el GD-FO-03 Préstamo Documental .
</t>
  </si>
  <si>
    <t>Por demanda</t>
  </si>
  <si>
    <t>Evitar el préstamo al personal que no cuente con la vinculación y el rol o autorización de acceso al expediente.</t>
  </si>
  <si>
    <t>Verificar que quien  solicite el préstamo documental se encuentre vinculado a la UAEGRTD, que posea   el rol o tenga la autorización de acceso al expediente y/o unidad documental de acuerdo con las bases de datos suministradas por  los grupos de Grupo de Gestión en Contratación, Inteligencia de Mercado y Analítica de Datos y el Grupo de  Gestión de Talento y Desarrollo Humano,  y en las guías de conformación de expedientes especificas según el caso</t>
  </si>
  <si>
    <t xml:space="preserve">Si la persona que solicita el préstamo no cuenta con los criterios establecidos, se informa al superior jerárquico mediante correo electrónico para que tome las acciones correspondientes o autorice a un  servidor público (funcionario y/o contratista) el préstamo documental.  </t>
  </si>
  <si>
    <t xml:space="preserve">GD-FO-03 Préstamo Documental </t>
  </si>
  <si>
    <t>Sensibilización dirigida  el servidor público (funcionario y/o contratista) que ejecute actividades de Gestión Documental relacionada con el manejo y control de los expedientes.</t>
  </si>
  <si>
    <t xml:space="preserve"> Coordinador (a) del Grupo de Gestión Documental, Archivo y Memoria Histórica -GGDAM, quien haga sus veces o a quien se designe.</t>
  </si>
  <si>
    <t>3/02/2025</t>
  </si>
  <si>
    <t>Dos (2) listados de asistencia, (2) socializaciones y Dos (2) evaluación de conocimiento, una en cada semestre.</t>
  </si>
  <si>
    <t xml:space="preserve">El servidor público (funcionario y/o contratista) que ejecute actividades de Gestión Documental responsable de gestionar los préstamos de expedientes y/o unidades documentales de Nivel Central y Direcciones Territoriales, mensualmente (mes vencido), realizar seguimiento para evitar la sustracción, inclusión y/o adulteración de documentos de los expedientes, consolidando y verificando la relación de los préstamos documentales, con el fin de controlar la devolución del expediente (misionales y de Gestión) y/o unidades documentales dentro de los tiempos estipulados por el proceso de Gestión Documental, revisando que no haya lugar a sustracción, inclusión y/o adulteración de documentos  en beneficio de terceros.
En caso de observaciones y desviaciones se remite informe mensual al  Director de cada dirección territorial y/o Coordinador de GGDAM o quien haga sus veces  indicando el estado actual de cumplimiento del procedimiento de préstamos de documentos (GD-PR-03), quedando como evidencia la herramienta de préstamos documentales. 
</t>
  </si>
  <si>
    <t>Realizar seguimiento para evitar la sustracción, inclusión y/o adulteración de documentos de los expedientes.</t>
  </si>
  <si>
    <t>Consolidar y verificar la relación de los préstamos documentales, con el fin de controlar la devolución del expediente (misionales y de Gestión) y/o unidades documentales dentro de los tiempos estipulados por el proceso de Gestión Documental, revisando que no haya lugar a sustracción, inclusión y/o adulteración de documentos  en beneficio de terceros.</t>
  </si>
  <si>
    <t>Se remite informe mensual al  Director de cada dirección territorial y/o Coordinador de GGDAM o quien haga sus veces  indicando el estado actual de cumplimiento del procedimiento de préstamos de documentos (GD-PR-03)</t>
  </si>
  <si>
    <t xml:space="preserve">Herramienta de préstamos documentales </t>
  </si>
  <si>
    <t xml:space="preserve"> Reporte a la secretaría general y a la Oficina de Control Interno-OCI y aplicar lo establecido en el procedimiento GD-PR-07 Reconstrucción parcial o total de expedientes.</t>
  </si>
  <si>
    <t>GL-RC-1</t>
  </si>
  <si>
    <t>Posibilidad de Salida de bienes, insumos y equipos de propiedad o administrados por la UAEGRTD, así como los de propiedad de los servidores públicos sin la debida autorización</t>
  </si>
  <si>
    <t>Por omisión en el registro de ingreso y salida de los servidores publicos y particulares a las instalaciones de la UAEGRTD.</t>
  </si>
  <si>
    <t>Por falta de control en el registro de ingreso y salida de equipos o elementos de propiedad de la UAEGRTD o de terceros.</t>
  </si>
  <si>
    <t>Afectación económica</t>
  </si>
  <si>
    <t xml:space="preserve">El Supervisor del contrato de Seguridad Provada y Vigilancia junto con el Apoyo a la Supervisión establece los lineamientos para el control de ingresos y salidasde bienes, insumos y equipos de propiedad o administrados por la UAEGRTD, así como los de propiedad de los servidores públicos.  Durante la vigencia y cada que se realiza un ingreso o salida de los elementos descritos es realizado el control. Los servidores públicos se encargan de diligenciar los formatos dispuestos en el listado maestro de docuyemntoscon el fin de llevar un control detallado de los bienes que se encuentran dentro de las instalaciones Cada  que un servidore publico requiera retirar de las instalaciones de la entidad bienes, insumos y/o equipos de propiedad o administrados por la misma, debera realizar el diligenciamiento del formato GL-FO-13 así como la consecución de firmas para la autorización de salida, en este mismo formato debera relacionarse la fecha de regreso del elemento a las instalaciones en caso de que corresponda.
Ahora bien, en cuanto al ingreso y retiro de bienes, insumos y equipos de propiedad o de los servidores públicos, estos deberan realizar el registro de ingreso y salida de los mismos en el formato GL-FO-32, mismo que se encuentra dispuesto en cada sede de la entidad. En caso de presentarse situaciones relacionadas con las salidas de  bienes, insumos y equipo que no esten contenidas en el formato, el Director Técnico, Jefe o Coordinador a la cual pertenece el servidor público.  La evidencia de este control correspondera a una muestra del diligenciamiento de los formatos </t>
  </si>
  <si>
    <t xml:space="preserve">El Supervisor del contrato de Seguridad Provada y Vigilancia junto con el Apoyo a la Supervisión establece los lineamientos para el control de ingresos y salidasde bienes, insumos y equipos de propiedad o administrados por la UAEGRTD, así como los de propiedad de los servidores públicos. </t>
  </si>
  <si>
    <t>Durante la vigencia y cada que se realiza un ingreso o salida de los elementos descritos es realizado el control.</t>
  </si>
  <si>
    <t>Los servidores públicos se encargan de diligenciar los formatos dispuestos en el listado maestro de docuyemntoscon el fin de llevar un control detallado de los bienes que se encuentran dentro de las instalaciones</t>
  </si>
  <si>
    <t>Cada  que un servidore publico requiera retirar de las instalaciones de la entidad bienes, insumos y/o equipos de propiedad o administrados por la misma, debera realizar el diligenciamiento del formato GL-FO-13 así como la consecución de firmas para la autorización de salida, en este mismo formato debera relacionarse la fecha de regreso del elemento a las instalaciones en caso de que corresponda.
Ahora bien, en cuanto al ingreso y retiro de bienes, insumos y equipos de propiedad o de los servidores públicos, estos deberan realizar el registro de ingreso y salida de los mismos en el formato GL-FO-32, mismo que se encuentra dispuesto en cada sede de la entidad.</t>
  </si>
  <si>
    <t>En caso de presentarse situaciones relacionadas con las salidas de  bienes, insumos y equipo que no esten contenidas en el formato, el Director Técnico, Jefe o Coordinador a la cual pertenece el servidor público.</t>
  </si>
  <si>
    <t xml:space="preserve">La evidencia de este control correspondera a una muestra del diligenciamiento de los formatos </t>
  </si>
  <si>
    <t>Socializar a los servidores públicos los lienamientos establecidos para el control de ingresos y salidas de  bienes, insumos y equipos propiedad o administrados por la entidad, así como los que son propiedad de los servidores públicos</t>
  </si>
  <si>
    <t>Supervisor contratos de seguridad privada y vigilanca y el apoyo a la supervisión del mismo</t>
  </si>
  <si>
    <t>2/01/2025</t>
  </si>
  <si>
    <t>Acta de socialización y listas de asistencia</t>
  </si>
  <si>
    <t>El líder de almacén juntos con los pares de almacén en las Direcciones Territoriales Durante la vigencia y cada que se realiza un ingreso o salida de los elementos consumibles de papelería y/o consumibles de impresión El control de ingresos y salidas de consumibles al almacén garantiza que los bienes adquiridos por la entidad son utilizados para el desarrollo de las actividades administrativas o misionales de la entidad y que las cantidades corresponden. El jefe de almacén se encarga de realizar los ingresos al almacén en el aplicativo STONE contra factura de consumibles recibidos. Así mismo realizará las salidas de almacén de conformidad a las solicitudes de los servidores públicos en el caso que hayan existencias En el evento de advertir un faltante, este deberá ser informado por el servidor público que lo identifique de manera inmediata al equipo de almacén del GGSOA.  Si el faltante se da en el nivel central, este deberá ser informado al Coordinador del GGSOA, describiendo el faltante y la fecha de identificación. En los dos casos, el Coordinador del GGSOA informará a la Secretaría General, si el faltante no tiene justificación alguna, se iniciarán las acciones correspondientes.  La evidencia de este control corresponderá con las entradas y salidas de almacén acompañado de los formatos GL-FO-13 en los casos que corresponda.</t>
  </si>
  <si>
    <t>El lider de almacen juntos con los pares de almacen en las Direcciones Territoriales</t>
  </si>
  <si>
    <t>Durante la vigencia y cada que se realiza un ingreso o salida de los elementos consumibles de papelería y/o consumibles de impresión</t>
  </si>
  <si>
    <t>El control de ingresos y salidas de consumibles al almacen graantiza que los bienes adquiridos por la entidad son utilizados para el desarrollo de las actividades administrativas o misionales de la entidad y que las cantidades corresponden .</t>
  </si>
  <si>
    <t xml:space="preserve">El jefe de almacen se encarga de realizar los ingresos al almacen en el aplicativo STONE contra factura de consumibles recibidos. Así mismo realizará las salidas de almacen de conformidad a las solicitudes de los servidores públcios en el caso que hayan existencias </t>
  </si>
  <si>
    <t>En el evento de advertir un faltante, este deberá ser informado por el servidor público que lo identifique de manera inmediata al equpo de almacén del GGSOA.  Si el faltante se da en el nivel central, este deberá ser informado al Coordinador del GGSOA, describiendo el faltante y la fecha de identificación. En los dos casos, el Coordinador del GGSOA informará a la Secretaría General, si el faltante no tiene justificación alguna, se iniciaran las acciones correspondientes.</t>
  </si>
  <si>
    <t>La evidencia de este control correspondera con las entradas y salidas de almacen acompañado de los formato GL-FO-13 en los casos que corresponda.</t>
  </si>
  <si>
    <t>Solicitar al lider de almacen o par de almacen, un informe relacionado con el faltante del bien consumible  a fin de determinar presuntos responsables de la pérdida.</t>
  </si>
  <si>
    <t xml:space="preserve">Lider de almacen y/o par de almacen </t>
  </si>
  <si>
    <t xml:space="preserve">Informe </t>
  </si>
  <si>
    <t xml:space="preserve">El Supervisor de las órdenes de compra del servicio integral de aseo y cafetería junto con el Apoyo a la Supervisión centralizan las solicitudes de insumos necesarios para la prestación de servicios Las solicitudes se realizan 1 vez al mes de conformidad con la periodicidad establecida en el Acuerdo Marco de Precios - AMP La centralización de solicitud de insumos se realiza con el fin de llevar un control financiero sobre la orden de compra y sobre todo con el fin de evitar que los insumos solicitados suprene los requeridos y se usen para un propósito diferente  El para administrativo de la DT o NC deben  diligenciar los formatos  teniendo en cuenta las cantidad existentes en la sede, sin embargo, el supervisor de la orden de compra y su apoyo realizan la validación de las cantidades solicitadas a fin de verificar que no se superen los topes establecidos en la OC y la solicitud de ítems no cotizados durante la etapa de RFQ, llegando a ocasionar sobrecostos. En el caso de advertir situaciones anómalas, se adelantará una verificación de parte del GGSOA, para validar la situación.  Correos de solicitud de insumos por parte de la DT o sede acompañado del formato  y correo de solicitud de insumos al proveedor del servicio de aseo y cafetería con el la versión definitiva del formato </t>
  </si>
  <si>
    <t>El Supervisor de las ordenes de compra del servicio integral de aseo y cafetería junto con el Apoyo a la Supervisión centralizan las solicitudes de insumos necesarios para la prestación de servicios</t>
  </si>
  <si>
    <t>Las solicitudes se realizan 1 vez al mes de conformidad con la periodicidad establecida en el Acuerdo Marco de Precios - AMP</t>
  </si>
  <si>
    <t xml:space="preserve">La centralización de solicitu de insumos se realiza con el fin de llevar un control financiero sobre la orden de compra y sobretodo con el fin de evitar quer los insumos solicitados suprene los requeridos y se usen para un proposito diferente </t>
  </si>
  <si>
    <t>El para administrativo de la DT o NC deben  diligenciar los formatos GL-FO-11 teniendo en cuenta las cantidad existentes en la sede, sin embargo, el supervisor de la órden de compra y su apoyo realizan la validación de las cantidades solicitadas a fin de verificar que no se superen los topes establecidos en la OC y la solicitud de iems no cotizados durante la etapa de RFQ, llegando a ocasionar sobrecostos.</t>
  </si>
  <si>
    <t>En el caso de advertir situaciones anómalas, se adelantará una verificación de parte del GGSOA, para validar la situación.</t>
  </si>
  <si>
    <t>Correos de solicitud de insumos por parte de la DT o sede acompañado del formato GL-FO-11 y correo de solicitud de insumos al proveedor del servicio de aseo y cafetería con el la versión definitiva del formato Gl-FO-11</t>
  </si>
  <si>
    <t>GESTIÓN DEL TALENTO HUMANO</t>
  </si>
  <si>
    <t>TH-RC-1</t>
  </si>
  <si>
    <t xml:space="preserve">Posibilidad de vinculación de personal sin lleno de los requisitos definidos en manuales de funciones para favorecimiento a terceros </t>
  </si>
  <si>
    <t>Favorecimiento a Terceros</t>
  </si>
  <si>
    <t>Desatención a normas que regulan el empleo público, la carrera administrativa y
gerencia pública.
 Falta de apropiación de procedimientos e instrumentos relacionados con el ciclo
de vida del funcionario (ingreso)</t>
  </si>
  <si>
    <t>Vinculación de personal no idóneo
Investigaciones Disciplinarias
Situaciones o actuaciones irregulares o posibles incumplimientos del código de
integridad de los colaboradores que participan en el proceso de selección y
vinculación del personal de la Unidad.
Incumplimiento de los requisitos para vinculación fuera de las normas que
regulan el empleo publico, la carrera administrativa y gerencia publica
Reputacional</t>
  </si>
  <si>
    <t xml:space="preserve">
El Profesional/Contratista GGTDH cada vez que se realice el proceso de  vinculación a funcionarios de la Unidad de Restitución de Tierras. Verifica que el aspirante al cargo cumple con el perfil requerido en el  manual de funciones y competencias laborales, de acuerdo a la   experiencia laboral y formación académica.  
El profesional de GGTDH - Equipo de Situaciones Administrativas, solicita al aspirante los documentos de formación académica y certificaciones laborales con fechas, funciones u obligaciones  especificas que garanticen el cumplimiento del manual de funciones de acuerdo con el perfil del cargo.
Una vez allegados los documentos por parte del aspirante,  se diligencia el formato TH-FO-16 VERIFICACIÓN DE REQUISITOS MÍNIMOS y se procede con la verificación final en tiempo de experiencia,  y si el aspirante cumple, se le solicitan los documentos requeridos en el formato TH-FO-26 Lista de chequeo documentos historia laboral. 
En caso de desviaciones, si se presenta alguna novedad  u observación en los documentos presentados, se solicita que subsane. En caso de  no cumplir con los requisitos definidos en el Manual Específico de Funciones y Competencias Laborales, se le informa a la dependencia solicitante y al aspirante que no continuará  el proceso de vinculación.
La evidencia del Control  es el formato TH-FO-16 Verificación de requisitos mínimos diligenciado y documentos requeridos.</t>
  </si>
  <si>
    <t>Profesional/Contratista GGTDH</t>
  </si>
  <si>
    <t>Cada vez que se realice el proceso de  vinculación a funcionarios de la Unidad de Restitución de Tierras.</t>
  </si>
  <si>
    <t xml:space="preserve">Verificar que el aspirante al cargo cumple con el perfil requerido en el  manual de funciones y competencias laborales, de acuerdo a la   experiencia laboral y formación académica. </t>
  </si>
  <si>
    <t>El profesional de GGTDH - Equipo de Situaciones Administrativas, solicita al aspirante los documentos de formación académica y certificaciones laborales con fechas, funciones u obligaciones  especificas que garanticen el cumplimiento del manual de funciones de acuerdo con el perfil del cargo.
Una vez allegados los documentos por parte del aspirante,  se diligencia el formato TH-FO-16 VERIFICACIÓN DE REQUISITOS MÍNIMOS y se procede con la verificación final en tiempo de experiencia,  y si el aspirante cumple, se le solicitan los documentos requeridos en el formato TH-FO-26 Lista de chequeo documentos historia laboral</t>
  </si>
  <si>
    <t>Se verifican los documentos aportados por el aspirante, si se presenta alguna novedad  u observación en los documentos presentados, se solicita que subsane. En caso de  no cumplir con los requisitos definidos en el Manual Específico de Funciones y Competencias Laborales, se le informa a la dependencia solicitante y al aspirante que no continuará  el proceso de vinculación.</t>
  </si>
  <si>
    <t>Formato TH-FO-16 Verificación de requisitos mínimos diligenciado y documentos requeridos.</t>
  </si>
  <si>
    <t>Implementar acciones de capacitación o toma de conciencia frente a la política de Integridad y prevención de conflictos de intereses</t>
  </si>
  <si>
    <t xml:space="preserve">
Coordinador (a) o Líder del Grupo de Gestión de Talento y Desarrollo Humano</t>
  </si>
  <si>
    <t>31/01/2025</t>
  </si>
  <si>
    <t>Piezas comunicativas divulgadas y/o
Listados de asistencia a actividades.</t>
  </si>
  <si>
    <t xml:space="preserve">El profesional/Contratista GGTDH cada vez que se vincule a funcionario y contratista a la Unidad de Restitución de Tierras. Verifica la suscripción del código de integridad y la generación del compromiso para su cumplimiento. 
El profesional de GGTDH - Equipo de Bienestar, remite el link con la encuesta del código de integridad al funcionario o contratista vinculado para su suscripción, una vez se cuente con el diligenciamiento por parte del funcionario o contratista, el Profesional de GGTDH verifica su cumplimiento. En caso de desviación, si el servidor no realiza la suscripción del código de Integridad, se remiten correos electrónicos al funcionario o contratista hasta que se realice la suscripción. 
La evidencia del presente control es la base de datos de los funcionarios y contratistas vinculados que suscribieron el código de integridad. </t>
  </si>
  <si>
    <t>Cada vez que se vincule a funcionario y contratista a la Unidad de Restitución de Tierras.</t>
  </si>
  <si>
    <t>Verificar la suscripción del código de integridad y la generación del compromiso para su cumplimiento</t>
  </si>
  <si>
    <t xml:space="preserve">El profesional de GGTDH - Equipo de Bienestar, remite el link con la encuesta del código de integridad al funcionario o contratista vinculado para su suscripción, una vez se cuente con el diligenciamiento por parte del funcionario o contratista, el Profesional de GGTDH verifica su cumplimiento. </t>
  </si>
  <si>
    <t xml:space="preserve"> Si el servidor no realiza la suscripción del código de Integridad, se remiten correos electrónicos al funcionario o contratista hasta que se realice la suscripción. </t>
  </si>
  <si>
    <r>
      <t>Implementar acciones de capacitación, y/o sensibilización</t>
    </r>
    <r>
      <rPr>
        <sz val="12"/>
        <color rgb="FF4472C4"/>
        <rFont val="Arial"/>
        <family val="2"/>
      </rPr>
      <t xml:space="preserve"> </t>
    </r>
    <r>
      <rPr>
        <sz val="12"/>
        <color rgb="FF000000"/>
        <rFont val="Arial"/>
        <family val="2"/>
      </rPr>
      <t>y/o unificación de criterios dirigida a los colaboradores del GGTDH sobre procedimientos internos y/o normativa dirigida a las personas en temas de vinculación de personal y empleo público.  vinculadas al servicio público de la entidad.</t>
    </r>
  </si>
  <si>
    <t>Coordinador (a) o Líder del Grupo de Gestión de Talento y Desarrollo Humano</t>
  </si>
  <si>
    <t>Piezas comunicativas divulgadas, y/o actas y/o
Listados de asistencia a actividades.</t>
  </si>
  <si>
    <t>El profesional/Contratista GGTDH anualmente, valida la publicación de las  declaración de bienes, rentas y conflicto de intereses en el aplicativo establecido por el Departamento Administrativo de la Función Pública.
El profesional de GGTDH - Equipo de Situaciones administrativas, corrobora el cargue de los documentos requeridos en el aplicativo SIGEP, conforme al cierre de calendario tributario establecido por la DIAN. Si se evidencian retrasos en la validación se solicita la actualización de la base de datos a más tardar 1 mes finalizado el calendario tributario. 
La evidencia del presente control es Base de datos de seguimiento del cumplimiento de declaración de bienes, rentas y conflicto de intereses en el aplicativo establecido por Función Pública.</t>
  </si>
  <si>
    <t>Anual</t>
  </si>
  <si>
    <t>Validar la publicación de las  declaración de bienes, rentas y conflicto de intereses en el aplicativo establecido por el Departamento Administrativo de la Función Pública.</t>
  </si>
  <si>
    <t xml:space="preserve">El profesional de GGTDH - Equipo de Situaciones administrativas, corrobora el cargue de los documentos requeridos en el aplicativo SIGEP, conforme al cierre de calendario tributario establecido por la DIAN, </t>
  </si>
  <si>
    <t xml:space="preserve">Cerrado el calendario tributario, la Coordinadora del GGTDH verifica que este registrado en la base de datos el seguimiento. Si se evidencian retrasos en la validación se solicita la actualización de la base de datos a más tardar 1 mes finalizado el calendario tributario. </t>
  </si>
  <si>
    <t>Base de datos de seguimiento del cumplimiento de declaración de bienes, rentas y conflicto de intereses en el aplicativo establecido por Función Pública.</t>
  </si>
  <si>
    <t>1-Reportar al líder del proceso la situación presentada con respecto a la materialización del riesgo
2.El líder reportara a la OAP  para que se tomen las acciones pertinentes de acuerdo al númeral 9.2 Acciones frente a la materialización de riesgos. 
Presentar inorme al ordenador del gasto
Presentar las evidenciar de la acción presentada</t>
  </si>
  <si>
    <t xml:space="preserve"> Profesional / Contratista Grupo de Gestión de Talento y Desarrollo Humano</t>
  </si>
  <si>
    <t>Cuando se presente el hecho</t>
  </si>
  <si>
    <t>Informe presentado, evidencias
Actas
Listados</t>
  </si>
  <si>
    <t>GF-RC-1</t>
  </si>
  <si>
    <t>Posibilidad de realizar Pagos  que no se encuentran amparados en la normatividad vigente en beneficio propio y/o terceros</t>
  </si>
  <si>
    <t xml:space="preserve">Por el uso indebido de los recursos asignados a la Dirección Territorial y/o Secretaria General para beneficio propio y/o de terceros, considerado como un acto con incidencia disciplinaria causal de investigación. </t>
  </si>
  <si>
    <t>Debido a que se destinen recursos de caja menor para sufragar gastos que solamente deben ser cancelados por medio de procesos contractuales.</t>
  </si>
  <si>
    <t>El Líder de Cajas Menores o su delegado semestralmente verificará el adecuado manejo de los recursos administrados en las cajas menores que se constituyan en la Unidad, a través de la realización de un arqueo los cuales se documentan en  informe del arqueo y en el formato GF-FO-02-Arqueo de Caja Menor, en el evento de encontrar algún hallazgo el mismo deberá reportarse a la Coordinación del GGEF, a Control Interno Disciplinario y la OCI. La evidencia de la ejecución del control se verá reflejada en el Informe del Arqueo. (Documentado en el reglamento de Cajas Menores Resolución 00547 de 2020)</t>
  </si>
  <si>
    <t>Líder de Cajas Menores</t>
  </si>
  <si>
    <t>Semestral</t>
  </si>
  <si>
    <t>Verificar el adecuado manejo y custodiade los recursos</t>
  </si>
  <si>
    <t>Se realizará un arqueo sorpresivo por semestre a las cajas menores constituidas, los resultados de estos arqueos deberán quedar plasmados en el respectivo informe del arqueo y en el formato GF-FO-02</t>
  </si>
  <si>
    <t>Registro del hallazgo y reporte del mismo al Coordinador del GGEF, Control Interno Disciplinario y OCI</t>
  </si>
  <si>
    <t>La evidencia de la ejecución del control se vera reflejada en el Informe del Arqueo.</t>
  </si>
  <si>
    <t>Socializar a los cuentadantes los gastos que pueden ser atendidos por caja menor.</t>
  </si>
  <si>
    <t xml:space="preserve">Líder de Cajas Menores </t>
  </si>
  <si>
    <t>Semestralmente 
y en la constutición de las cajas menores</t>
  </si>
  <si>
    <t xml:space="preserve">a. Correo Electrónico o
Acta de reunión o
Videoconferencia
b. Realización de evaluación </t>
  </si>
  <si>
    <t>Según las necesidades de la Unidad en la constitución de las Cajas menores a nivel nacional,  el  Director Territorial y Secretaria General o sus delegados,  verificarán el adecuado manejo de los recursos a través de la realización de  por lo menos un arqueo trimestralmente.  El resultado se documenta en el formato "GF-FO-02-Arqueo Caja Menor". En caso de identificar algún hallazgo,  se reportará inmediatamente a la Coordinación del GGEF, Control interno disciplinario y  OCI. La evidencia de la ejecución del control se vera reflejada en el Informe del Arqueo. (Documentado en el reglamento de Cajas Menores Resolución 00547 de 2020)</t>
  </si>
  <si>
    <t>Director Territorial - Secretaria General o sus delegados , según cajas menores constituidas</t>
  </si>
  <si>
    <t>Trimestral</t>
  </si>
  <si>
    <t>Verificar el adecuado manejo y custodia de los recursos</t>
  </si>
  <si>
    <t>Se realizará un arqueo sorpresivo trimestralmente a las cajas menores constituidas, los resultados del arqueo deberán quedar plasmados en el respectivo informe del arqueo y en el formato GF-FO-02</t>
  </si>
  <si>
    <t>Reportar la Novedad a las dependencias Correspondientes
Considero que es parte de control cuando se informa a CGGEF, CD y OCI</t>
  </si>
  <si>
    <t>Coordinador</t>
  </si>
  <si>
    <t>Reporte</t>
  </si>
  <si>
    <t>GF-RC-2</t>
  </si>
  <si>
    <t>Posibilidad de apropiación temporal de fondos de la entidad, por parte del cuentadante, para usarlos en beneficio propio a modo de préstamo temporal no autorizado</t>
  </si>
  <si>
    <t>De acuerdo a la normatividad vigente el uso de los recursos de la caja menor asignados en la Constitución deben corresponder a gastos de carácter urgente y que no hagan parte de un contrato vigente en la Entidad. El uso indebido de los recursos asignados a la Dirección Territorial y/o Secretaria General para beneficio propio y/o de terceros, considerado como un acto incidencia disciplinaria causal de investigación.</t>
  </si>
  <si>
    <t>Debido al Incumplimiento de los lineamientos del proceso o a la confabulación entre un tercero y un funcionario para un beneficio particular.</t>
  </si>
  <si>
    <t>Afectación Económica</t>
  </si>
  <si>
    <t>El Líder de Cajas Menores mensualmente,  garantizará las buenas prácticas de la normatividad vigente para Cajas Menores contituidas, verificando que los soportes de legalización cumplan con el Título 5 del Decreto 1068 de 2015 del Ministerio de Hacienda y Crédito Público y con la Resolución vigente que reglamenta el funcionamiento de las cajas menores de la UAEGRTD o la que haga sus veces. En caso de no cumplir con los soportes descritos en la legalización, se solicitarán los ajustes al cuentadante. Evidencia: Formato GF-FO-03 Legalización Gastos de Caja Menor. (Documentado en Procedimiento GF-PR-30)</t>
  </si>
  <si>
    <t xml:space="preserve">Garantizar buenas prácticas de la normatividad vigente para Cajas Menores </t>
  </si>
  <si>
    <t>Verificar que los soportes de legalización cumplan con el Titulo 5 del Decreto 1068 de 2015 del Ministerio de Hacienda y Crédito Público y con la Resolución vigente que reglamenta el funcionamiento de las cajas menores
de la UAEGRTD o la que haga sus veces</t>
  </si>
  <si>
    <t>En caso de no cumplir con los soportes descritos en la legalización, se solicitaran los ajustes al cuentadante.</t>
  </si>
  <si>
    <t>GF-FO-03 Legalización Gastos de Caja Menor</t>
  </si>
  <si>
    <t>Socializar a los cuentadantes los gastos que pueden ser atendidos por caja menor y las incidencias de utilizar recursos de caja menor en beneficio propio o de terceros..</t>
  </si>
  <si>
    <t xml:space="preserve">Correo Electrónico o
Acta de reunión o
Videoconferencia </t>
  </si>
  <si>
    <t>Verificar el adecuado manejo de los recursos</t>
  </si>
  <si>
    <t>Registro del hallazgo y reporte del mismo al Coordinador del GGEF y OCI</t>
  </si>
  <si>
    <t>Reportar la Novedad a las dependencias Correspondientes</t>
  </si>
  <si>
    <t xml:space="preserve">Coordinador </t>
  </si>
  <si>
    <t>GF-RC-3</t>
  </si>
  <si>
    <t>Posibilidad de fuga de Recursos financieros situados en las cuentas bancarias en beneficio propio y/o de terceros.</t>
  </si>
  <si>
    <t>Probabilidad de que los funcionarios y /o colaboradores que tienen acceso a los portales bancarios de los Bancos en los cuales la Unidad tiene cuentas bancarias en donde se gestionan recursos públicos, usen indebidamente estos privilegios para realizar transferencias desde dichas cuentas a un tercero no autorizado. Así como también la probabilidad de que hayan fugas de recursos públicos sin la autorización de ningún funcionario autorizado.</t>
  </si>
  <si>
    <t xml:space="preserve"> Debido al uso indebido del portal bancario por usuarios no autorizados y al incumplimiento de los lineamientos establecidos en el Protocolo interno de Seguridad en tesorería.
Incumplimiento al decreto 359 de1995 ART. 15, debido a que no se puede dejar recursos en las cuentas bancarias por un periodo mayor a 5 días. </t>
  </si>
  <si>
    <t>Afectación economica</t>
  </si>
  <si>
    <r>
      <t xml:space="preserve">La tesorera diariamente revisa el saldo de cada una de las cuentas bancarias que maneja la tesorería, para prever cualquier disminución del saldo que no este conforme a lo autorizado, para lo cual se ingresa a cada uno de los portales Bancarios ,  y se diligencia la matriz de saldos diarios con dicha información, si se evidencia que el saldo inicial de una cuenta no tiene concordancia con la realidad de las transacciones autorizadas se procede a comunicar al Banco las inconsistencias presentadas, así como al Coordinador(a) del GGEF. Como </t>
    </r>
    <r>
      <rPr>
        <b/>
        <sz val="12"/>
        <color rgb="FF000000"/>
        <rFont val="Arial"/>
        <family val="2"/>
      </rPr>
      <t>evidencia se presenta el Boletín de Bancos de Tesorería.</t>
    </r>
  </si>
  <si>
    <t xml:space="preserve">Tesorera </t>
  </si>
  <si>
    <t xml:space="preserve">Diario </t>
  </si>
  <si>
    <t xml:space="preserve">Revisará el saldo de cada una de las cuentas bancarias que maneja la tesorería, para prever cualquier disminución del saldo que no este conforme a lo autorizado </t>
  </si>
  <si>
    <t xml:space="preserve">se ingresa a cada uno de los portales Bancarios , se toma el pantallazo del saldo de las cuentas y se diligencia la matriz de saldos diarios con dicha información </t>
  </si>
  <si>
    <t>Si se evidencia que el saldo inicial de una cuenta no tiene concordancia con la realidad de las transacciones autorizadas se procede a comunicar al Banco las inconsistencias presentadas, y elevar la información a la Secretaría General y a la Coordinación de GGEF</t>
  </si>
  <si>
    <t>Boletín Bancos-Tesorería.</t>
  </si>
  <si>
    <t>Socializar a los colaboradores de Tesorería el Protocolo Interno de Seguridad por lo menos dos veces al año, o cuando se presente cambios de colaboradores.</t>
  </si>
  <si>
    <t>1/12/2025</t>
  </si>
  <si>
    <t>Acta</t>
  </si>
  <si>
    <t xml:space="preserve">La tesorera diariamente revisa que los pagos de nómina, terceros contratistas y proveedores gestionados por la tesorería sean a BENEFICIARIO FINAL y evitar pagos por estos conceptos por medio de pago Traspaso a Pagaduría a las cuentas que la Unidad tiene en bancos comerciales, para lo cual se genera el reporte de SIIF NACION "CEN- ordenes de pago presupuestales" y se verifica que el tipo de beneficiario sea "BENEFICIARIO FINAL" y el medio de pago sea "ABONO A CUENTA" Cuando se evidencia que hay ordenes de pago donde el tipo de Beneficiario es "TRASPASO A PAGADURIA", se procede a verificar los soportes físicos y establecer el motivo por el cual se realizo la orden de pago traspaso a pagaduría, si no hay justificación, se procede a anular la orden de pago y a volver a generarla con tipo de Beneficiario "BENEFICIARIO FINAL". Como evidencia se presentan la consulta de ordenes de pago. </t>
  </si>
  <si>
    <t xml:space="preserve">Revisar que los pagos de nomina, terceros contratistas y proveedores gestionados por la tesorería sean a BENEFICIARIO FINAL y evitar pagos por estos conceptos medio de pago Traspaso a Pagaduría a las cuentas que la Unidad tiene en bancos comerciales </t>
  </si>
  <si>
    <t>Se genera el reporte de SIIF NACION "CEN- ordenes de pago presupuestales" y se verifica que el tipo de beneficiario sea "BENEFICIARIO FINAL" y el medio de pago sea "ABONO A CUENTA"</t>
  </si>
  <si>
    <t>Cuando se evidencia que hay ordenes de pago donde el tipo de Beneficiario es "TRASPASO A PAGADURIA", se procede a verificar los soportes físicos y establecer el motivo por el cual se realizo la orden de pago traspaso a pagaduría, si no hay justificación, se procede a anular la orden de pago y a volver a generarla con tipo de Beneficiario "BENEFICIARIO FINAL" Las órdenes de pago que deben ir con TRASPASO A PAGADURÍA son: Servicios públicos, aportes patronales, ARL riegos 5 y estudiantes y descuentos que afectan bolsa de deducciones y cuyo pago debe realizarse por PSE, transferencia o cheque de gerencia.</t>
  </si>
  <si>
    <t xml:space="preserve">Reportes consulta de ordenes de pago. </t>
  </si>
  <si>
    <t>Verificar soportes y reportar al Banco y al Coordinador del GGEF. Siguiendo el protocolo de seguridad establecido por el Banco Comercial</t>
  </si>
  <si>
    <t>Correos Electrónicos</t>
  </si>
  <si>
    <t>El colaborador del subgrupo de Tesorería, semanalmente verifica que los recursos no estén disponibles mas de 5 días hábiles en Bancos y mantener el control de la destinación de los recursos de acuerdo a lo autorizado, para lo cual se genera consulta de movimientos Bancarios de cada una de las cuentas que controla la Tesorería y se registra en el libro de Bancos en Excel registrando la descripción de los movimientos de acuerdo al reporte de consulta de deducciones de SIIFNacion y los pagos realizados electrónicamente con cargo a estas cuentas. Cuando se evidencie que un pago desde las cuentas bancarias no corresponde con el concepto por el cual se solicitaron los recursos, se informa a la Tesorera y se soporta la transferencia. Si no existe soporte o justificación de la transferencia se procede a solicitar información del Banco. cuando los recursos permanecen mas de 5 días en Bancos debe existir justificación por escrito. Como evidencia se presenta el Libro de Bancos en excel de cada una de las cuentas que controla la Tesorería.</t>
  </si>
  <si>
    <t xml:space="preserve">Colaborador subgrupo de Tesorería </t>
  </si>
  <si>
    <t>Semanal</t>
  </si>
  <si>
    <t>Verificar que los recursos no estén disponibles mas de 5 días hábiles en Bancos y mantener el control de la destinación de los recursos de acuerdo a lo autorizado</t>
  </si>
  <si>
    <t xml:space="preserve">Se genera consulta de movimientos Bancarios de cada una de las cuentas que controla la Tesorería y se registra en el libro de Bancos en excel registrando la descripción de los movimientos de acuerdo al reporte de consulta de deducciones de SIIF Nación y los Pagos realizados electrónicamente con cargo a estas cuentas </t>
  </si>
  <si>
    <t xml:space="preserve">Cuando se evidencie que un pago desde las cuentas bancarias no corresponde con el concepto por el cual se solicitaron los recursos, se informa a la Tesorera y se soporta la transferencia. Si no existe soporte o justificación de la transferencia se procede a solicitar información del Banco. cuando los recursos permanecen mas de 5 días en Bancos debe existir justificación por escrito </t>
  </si>
  <si>
    <t xml:space="preserve">Libro de Bancos en excel de cada una de las cuentas que controla la Tesorería </t>
  </si>
  <si>
    <t>La Líder del Proceso cada que se requiera y con el fin de minimizar el riesgo de fuga de recursos en el registro y pago de obligaciones y asegurar que se tenga una desagregación de responsabilidades en los colaboradores de Tesorería, define los roles de los colaboradores remitiendo esta  información a la entidad bancaria , comunicación que es  firmada por el Representante Legal anexando las respectivas tarjetas de firmas. Una vez sean habilitados la Líder del proceso realiza la asignación de roles en el Portal Bancario.  Si se llegará a presentar que por algún motivo un colaborador presentara dos perfiles, el Líder del Proceso realizará el cambio en el Portal Bancario. Como evidencia se presenta la asignación de roles en el portal bancario.</t>
  </si>
  <si>
    <t>La líder del Proceso.</t>
  </si>
  <si>
    <t>Cada que se requiera</t>
  </si>
  <si>
    <t>Minimizar el riesgo de fuga de recursos en el registro y pago de las obligaciones y asegurar  que se tenga una desagregación de responsabilidades en los colaboradores de Tesorería.</t>
  </si>
  <si>
    <t xml:space="preserve">La líder del proceso define los roles de los colaboradores remitiendo esta  información a la entidad bancaria , comunicación que es   firmada por el Representante Legal anexando las respectivas tarjetas de firmas. Una vez sean habilitados la Líder del proceso realiza la asignación de roles en el Portal Bancario.  </t>
  </si>
  <si>
    <t>Si se llegará a presentar que por algún motivo un colaborador presentara dos perfiles, el Líder del Proceso realizará el cambio en el Portal Bancario.</t>
  </si>
  <si>
    <t>Como evidencia se presenta certificación del Banco con la seguridades que tienen las cuentas o pantallazos de la mismas.</t>
  </si>
  <si>
    <t>El colaborador del subgrupo de Tesorería, todos los días y con el fin de mejorar la seguridad en la utilización de los portales bancarios por medio del uso  de  token físicos o virtual para la realización de las operaciones en línea a través del canal dedicado (IP) con el que cuenta la Unidad. Para lo cual cada que se realiza una operación por el portal  bancario, se solicitan las respectivas claves siendo  necesario contar con el token para poder proseguir con los pagos. Como evidencia se presenta certificación del Banco con la seguridades que tienen las cuentas o pantallazos de las mismas.</t>
  </si>
  <si>
    <t>Todos los días</t>
  </si>
  <si>
    <t>Mejorar la seguridad en la utilización de los portales bancarios por medio del uso  de  token físicos o virtual para la realización de las operaciones en línea a través del canal dedicado (IP) con el que cuenta la Unidad.</t>
  </si>
  <si>
    <t>Cada que se realiza una operación por el portal  bancario, se solicitan las respectivas claves por lo cual es necesario contar con el token para poder proseguir con los pagos.</t>
  </si>
  <si>
    <t>Dado que es una de las características de las cuentas no existe posibilidad de realizar los pagos sin contar con el respectivo token.</t>
  </si>
  <si>
    <t>Como evidencia se presenta certificación del Banco con la seguridades que tienen las cuentas o pantallazos de las mismas.</t>
  </si>
  <si>
    <t>GC-RC-1</t>
  </si>
  <si>
    <t>Posibilidad de recibir o solicitar cualquier dádiva o beneficio a nombre propio o de terceros  
con el fin de adjudicar un proceso de contratación para favorecer a personas o grupos determinados</t>
  </si>
  <si>
    <t>recibir o solicitar cualquier dádiva o beneficio a nombre propio o de terceros</t>
  </si>
  <si>
    <t>adjudicar un proceso de contratación para favorecer a personas o grupos determinados</t>
  </si>
  <si>
    <t>Consecuencias: Responsabilidad penal, fiscal y disciplinario tanto para el proveedor como los servidor publicos involucrados en el proceso de contratación.
Afectación económica</t>
  </si>
  <si>
    <t>El Secretario General (a) designa el personal que hace parte del Comité Evaluador, conformado por evaluadores técnicos (designados de cada dependencia solicitante), jurídicos (designado del Grupo de Gestión en Contratación e Inteligencia de Mercado) y financieros (designado del Grupo de Gestión Económica y Financiera (cuando se requiera)), cada vez que se desarrolla durante la vigencia la actividad del proceso de selección de temas contractuales, se ejecuta el control, los evaluadores validan la propuesta y los documentos que soportan los requisitos habilitantes y ponderables, con el propósito de garantizar que los proponentes cumplen con lo establecido en el proceso de contratación, a su vez, no existe concentración de poder en un único evaluador, velando por la transparencia de los procesos contractuales, cada miembro del Comité Evaluador (dependiendo de la modalidad y cuantía del proceso, cuando se requiera), realiza la evaluación correspondiente de acuerdo al aspecto para el cual fue designado con la documentación física o digital suministrada por el proveedor, validando que el proponente cumpla a cabalidad con los requisitos técnicos, jurídicos y financieros, frente a los requerimientos del pliego definitivo de condiciones, Una vez terminado el proceso de evaluación, se publica el Informe de Evaluación con las observaciones correspondientes, en caso de que el proponente no cumpla con los requisitos habilitantes, se da lugar a las subsanaciones que correspondan de acuerdo al pliego de condiciones establecido en la normatividad vigente,  una vez terminadas las evaluaciones, las evidencias son: Documento de Designación del Comité Evaluador, Informe de habilitación o evaluación, publicación en la plataforma del Sistema Electrónico de Contratación Pública - SECOP II de Colombia Compra Eficiente, Acta de recomendación de adjudicación o Declaratoria desierta, Documento Respuesta a Observaciones, los cuales se archivan en el expediente contractual de manera digital o física.</t>
  </si>
  <si>
    <t>El Secretario General (a)  designa el personal que hace parte del Comité Evaluador, conformado por evaluadores técnicos (designados de cada dependencia solicitante), jurídicos (designado del Grupo de Gestión en Contratación e Inteligencia de Mercado) y financieros (designado del Grupo de Gestión Económica y Financiera (cuando se requiera)),</t>
  </si>
  <si>
    <t>Durante la vigencia y cada vez que se desarrolla la actividad del proceso de selección, se ejecuta el control.</t>
  </si>
  <si>
    <t>los evaluadores validan la propuesta y los documentos que soportan los requisitos habilitantes y ponderables, con el propósito de garantizar que los proponentes cumplen con lo establecido en el proceso de contratación, a su vez, no existe concentración de poder en un único evaluador, velando por la transparencia de los procesos contractuales,</t>
  </si>
  <si>
    <t>cada miembro del Comité Evaluador (dependiendo de la modalidad y cuantía del proceso, cuando se requiera), realiza la evaluación correspondiente de acuerdo al aspecto para el cual fue designado con la documentación física o digital suministrada por el proveedor, validando que el proponente cumpla a cabalidad con los requisitos técnicos, jurídicos y financieros, frente a los requerimientos del pliego definitivo de condiciones,</t>
  </si>
  <si>
    <t xml:space="preserve">Una vez terminado el proceso de evaluación, se publica el Informe de Evaluación con las observaciones correspondientes, en caso de que el proponente no cumpla con los requisitos habilitantes, se da lugar a las subsanaciones que correspondan de acuerdo al pliego de condiciones establecido en la normatividad vigente, </t>
  </si>
  <si>
    <t>una vez terminadas las evaluaciones, las evidencias son: Documento de Designación del Comité Evaluador, Informe de habilitación o evaluación, publicación en la plataforma del Sistema Electrónico de Contratación Pública - SECOP I o II de Agencia Nacional de Contratación Publica - Colombia Compra Eficiente, Acta de recomendación de adjudicación o Declaratoria desierta, Documento Respuesta a Observaciones, los cuales se archivan en el expediente contractual de manera digital o física, segun corresponda.</t>
  </si>
  <si>
    <t xml:space="preserve">Se realiza seguimiento mediante SECOP II verificando el flujo de aprobación  de los procesos cargados en la plataforma. </t>
  </si>
  <si>
    <t>Coordinador del GGCIMAD</t>
  </si>
  <si>
    <t>Cuadro de excel con la identificación del contrato y el link para la verificación del flujo de aprobación.</t>
  </si>
  <si>
    <t>Reportar a las dependencias internas  y OCI  cuando se presente un presunto favorecimiento a proponentes en el proceso de Gestión Contractual.</t>
  </si>
  <si>
    <t xml:space="preserve">Cuando se presente </t>
  </si>
  <si>
    <t>Oficios a  las dependencias internas y OCI (por evento cuando se presente)</t>
  </si>
  <si>
    <t>AC-RC-3</t>
  </si>
  <si>
    <t>Posibilidad de recibir cualquier dádiva o beneficio a nombre propio o de terceros por omitir la gestión de las denuncias, peticiones, quejas y reclamos realizados por la ciudadanía y grupos de valor de la entidad.</t>
  </si>
  <si>
    <t>Falta de apropiación del código de integridad por parte de quienes realizan prestación del servicio de atención directa a la Ciudadanía en el nivel central y las DT.</t>
  </si>
  <si>
    <t>Conflicto de intereses en las actuaciones del proceso de Restitución de Tierras.
Existencia de intereses personales manipulando requisitos específicos y demás documentos requeridos para el acceso a los servicios de la unidad.
Pago de favores y compromisos políticos.
Cobro de la atención a nombre de la entidad.
Presiones externas sobre las actuaciones del proceso de Restitución de Tierras.</t>
  </si>
  <si>
    <t>El Grupo de Gestión en Atención y Servicio a la Ciudadanía  revisará al final de cada mes con los lideres de canales de atención sí en el  ejercicio de la prestación del servicio se presentan  conductas inapropiadas para evitar la desviación de la gestión pública en beneficio personal del servidor público (funcionario o contratista). El control se realizará mediante la verificación de las  labores adelantadas con una estructura y preguntas enfocadas al seguimiento de la gestión en los canales de atención a la Ciudadanía, de esta verificación el lider de canales realizará un informe cuatrimestral. En caso de existir debilidades en la aplicación de este control, se reforzará con una socialización periodica del código de integridad. Como evidencia se presentará informe de resultados del seguimiento por cada canal de atención.</t>
  </si>
  <si>
    <t>El Grupo de Gestión en Atención y Servicio a la Ciudadanía</t>
  </si>
  <si>
    <t>cada cuatro meses</t>
  </si>
  <si>
    <t xml:space="preserve">revisará al final de cada mes con los lideres de canales de atención sí en el  ejercicio de la prestación del servicio se presentan  conductas inapropiadas para evitar la desviación de la gestión pública en beneficio personal del servidor público (funcionario o contratista). </t>
  </si>
  <si>
    <t xml:space="preserve"> El control se realizará mediante la verificación de las  labores adelantadas con una estructura y preguntas enfocadas al seguimiento de la gestión en los canales de atención a la Ciudadanía, de esta verificación el lider de canales realizará un informe cuatrimestral. </t>
  </si>
  <si>
    <t xml:space="preserve"> En caso de existir debilidades en la aplicación de este control, se reforzará con una socialización periodica del código de integridad.</t>
  </si>
  <si>
    <t>Como evidencia se presentará informe de resultados del seguimiento por cada canal de atención.</t>
  </si>
  <si>
    <t>Realizar la socialización de la carta de  trato digno, protocolo de Atención y Servicio a la Ciudadanía y el código de integridad adoptado por la entidad al personal nuevo de la dependencia de GGASC o  los enlaces de las PQRSDF en las DT o dependencias.</t>
  </si>
  <si>
    <t>Lider de proceso</t>
  </si>
  <si>
    <t>Enero</t>
  </si>
  <si>
    <t>Diciembre</t>
  </si>
  <si>
    <t>Actas de reunión y listados de asistencia</t>
  </si>
  <si>
    <t>El Grupo de Gestión en Atención y Servicio a la Ciudadanía cada cuatro meses revisará si en el  ejercicio de la prestación del servicio, por presiones externas, se presentan  conductas inapropiadas para evitar la desviación  de los objetivos de la gestión pública. El control se realizará mediante la validación de la grabación de las llamadas del canal telefónico en donde se evidencien los casos. En caso de debilidades en la aplicación de este control, se dará traslado al Grupo de Control Interno Disciplinario para validar la existencia de conductas inapropiadas por presiones externas que desvíen la gestión de lo público en el proceso de atención. 
Como evidencia se envía el reporte de seguimiento a canal telefónico y el listado de las llamadas entrantes al canal telefónico.</t>
  </si>
  <si>
    <t>revisará si en el  ejercicio de la prestación del servicio en el canal telefónico, por presiones externas, se presentan  conductas inapropiadas para evitar la desviación  de los objetivos de la gestión pública.</t>
  </si>
  <si>
    <t>El control se realizará mediante la validación de grabación de las llamadas del canal telefónico en donde se evidencien los casos.</t>
  </si>
  <si>
    <t xml:space="preserve"> En caso de debilidades en la aplicación de este control, se dará traslado al Grupo de Control Interno Disciplinario para validar la existencia de conductas inapropiadas por presiones externas que desvíen la gestión de lo público en el proceso de atención. </t>
  </si>
  <si>
    <t xml:space="preserve">
Reporte de seguimiento a canal telefónico y el listado de las llamadas entrantes al canal telefónico.</t>
  </si>
  <si>
    <t>Realizar los traslados de casos a las dependencias competentes cuando se evidencien posibles presiones externas sobre las actuaciones de la entidad.</t>
  </si>
  <si>
    <t>Reporte de los resultados de seguimiento por canal de atención.</t>
  </si>
  <si>
    <t>PROCESOS DE EVALUACIÓN</t>
  </si>
  <si>
    <t>CD-RC-1</t>
  </si>
  <si>
    <t>Posibilidad de omisión de un acto propio de las funciones u obligaciones del responsable del proceso para favorecer a un investigado.</t>
  </si>
  <si>
    <t>Interés particular sobre el caso o sobre el investigado.
Relación cercana, familiar o afectiva entre el abogado del proceso y el investigado.
Ausencia o debilidad en la observancia del cumplimiento de los requisitos de Ley.</t>
  </si>
  <si>
    <t>Interés particular sobre el caso o sobre el investigado.</t>
  </si>
  <si>
    <t>Favorecimiento a terceros o a los investigados.
Vencimiento de términos, prescripción y/o caducidad del proceso.
Adopción de una decisión viciada. (Terminación y/o archivo del caso)
Afectación económica y reputacional</t>
  </si>
  <si>
    <t>Reparto aleatorio de casos a los profesionales de la dependencia.</t>
  </si>
  <si>
    <t>Líder o Coordinador OCID</t>
  </si>
  <si>
    <t>Asignar los casos (expedientes) a los abogados de la dependencia.</t>
  </si>
  <si>
    <t>Orden de llegada o volúmen de asignación a los abogados.</t>
  </si>
  <si>
    <t>Se replantea la asignación y se reasigna a otro profesional.</t>
  </si>
  <si>
    <t>Registro de radicación de casos.</t>
  </si>
  <si>
    <t>Definir criterios a través de un procedimiento documentado para la asignación de casos allegados a la dependencia.</t>
  </si>
  <si>
    <t>Lider del proceso</t>
  </si>
  <si>
    <t>1/06/2025</t>
  </si>
  <si>
    <t>Procedimiento documentado.</t>
  </si>
  <si>
    <t>Capacitaciones, socializaciones y/o sensibilizaciones sobre la aplicación de la Ley y sus modificaciones.</t>
  </si>
  <si>
    <t>Profesionales OCID</t>
  </si>
  <si>
    <t>Generar capacidades a los funcionarios y colaboradores de la OCID para la correcta aplicación de la Ley, los procedimientos y el abordaje de los procesos disciplinarios de manera eficaz</t>
  </si>
  <si>
    <t>Realizando una capacitación, entrenamiento o socialización de los aspectos clave del Código Disciplinario y su aplicación en los procesos allegados a la OCID.</t>
  </si>
  <si>
    <t>Se replantea la fecha de realización o se justifica si no se puede realizar debido al volúmen de trabajo de la dependencia o a la disponibilidad o concurrencia de los profesionales.</t>
  </si>
  <si>
    <t>Listados de asistencia a los espacios.</t>
  </si>
  <si>
    <t>Remitir a Procuraduría o aperturar investigación al abogado del caso de ser necesario.</t>
  </si>
  <si>
    <t>Revisión y retroalimentación de expedientes.</t>
  </si>
  <si>
    <t>Implementación de salas de casos.</t>
  </si>
  <si>
    <t>Bimensual</t>
  </si>
  <si>
    <t>Generar capacidades en los funcionarios y colaboradores de la OCID para una atención eficaz y oportuna de los casos allegados a la dependencia.</t>
  </si>
  <si>
    <t>Planeación y desarrollo de espacios interdisciplinarios de análisis de casos (Salas de casos).</t>
  </si>
  <si>
    <t>Realización de seguimientos y controles periódicos a los procesos asignados a los profesionales de la dependencia.</t>
  </si>
  <si>
    <t>Casos remitidos a procuraduría.</t>
  </si>
  <si>
    <t>CD-RC-2</t>
  </si>
  <si>
    <t>Posibilidad de Pérdida de la confidencialidad de la información contenida en los expedientes disciplinarios, con investigaciones en curso. (Filtración y/o manipulación de información de los diferentes expedientes disciplinarios)</t>
  </si>
  <si>
    <t>Acceso sin restricción a archivo de gestión y/o expedientes.
Interés particular sobre el caso o sobre el investigado.
Relación cercana, familiar o afectiva entre el abogado del proceso y el investigado.
Ausencia o debilidad en la observancia del cumplimiento de los requisitos de Ley.</t>
  </si>
  <si>
    <t>Configuración de cohecho y/o prevaricato.
Afectación económica y reputacional</t>
  </si>
  <si>
    <t>Inclusión de una cláusula de confidencialidad y manejo de reserva de la información en los contratos de prestación de servicios.</t>
  </si>
  <si>
    <t>cada suscripcion de contrato</t>
  </si>
  <si>
    <t>Prevenir la perdida de confidencialidad.</t>
  </si>
  <si>
    <t>Validando las minutas contractuales</t>
  </si>
  <si>
    <t>Se investigan y resuelven oportunamente</t>
  </si>
  <si>
    <t>Minuta contractual de los profesionales</t>
  </si>
  <si>
    <t>Minutas contractuales</t>
  </si>
  <si>
    <t>Adoptar las medidas necesarias en los procesos de supervisión a los contratos de prestación de servicios, frente al cumplimiento de dicha cláusula.</t>
  </si>
  <si>
    <t>VoBo en la revisión de los informes de actividades mensualizados.</t>
  </si>
  <si>
    <t>CONTROL Y EVALUACIÓN INDEPENDIENTE</t>
  </si>
  <si>
    <t>CI-RC-1</t>
  </si>
  <si>
    <t>Posibilidad de omitir el reporte de situaciones que evidencien incumplimiento por parte de los procesos en el marco de las evaluaciones y seguimientos realizados por la Oficina de Control Interno como tercera línea de defensa para condicionar o retrasar procesos disciplinarios, administrativos, judiciales y fiscales con el fin de beneficiar al auditor interno, auditado y/o un tercero.</t>
  </si>
  <si>
    <t>1. Presiones por parte del auditado, equipo auditor y/o un terceros  durante la planificación, ejecución y comunicación de resultados de la evaluación y seguimiento, establecidos en el Programa Anual de Auditoría de la vigencia.
2. Intereses económicos, sociales, políticos, profesionales a partir de la ejecución de ejericicios de auditoría o seguimiento y sus resultados.
3. Incumplimiento a los lineamientos normativos o disposiciones internas para el manejo de la información.</t>
  </si>
  <si>
    <t>1. Omitir el reporte de aquellos hechos u operaciones, actos, contratos, programas, proyectos o procesos en ejecución, en donde, en el ejercicio de sus funciones, evidencien un riesgo de afectación o pérdida de los recursos públicos y/o de bienes o intereses patrimoniales de naturaleza pública o actuando en beneficio propio o de un tercero.
2. Desconocimiento de los lineamientos establecidos internamente  y herramientas de auditoría definidos a través del Decreto 648 de 2017, para la ejecución adecuada de los roles de la OCI.
3. Existencia de conflictos de interes que conllevan a la omisión de resultados de auditoría o seguimiento, en interés particular y directo en su regulación, gestión, control o decisión por no reportarlo conforme los lineamientos establecidos.</t>
  </si>
  <si>
    <t xml:space="preserve"> Efecto sanciones  administrativas, disciplinarias fiscales y/o  penales.
Afectación Reputacional</t>
  </si>
  <si>
    <t>El profesional designado por la Oficina de Control Interno cuando se presente, en el proceso de revisión de la documentación derivada de los diferentes procesos auditores, identifica si existe la omisión (intencional o no) de situaciones de incumplimiento o alteración de los resultados de los informes de evaluación y seguimiento de la OCI que podrían configurar un posible riesgo de corrupción, en caso de identificar desviaciones, informar al Jefe de la Oficina de Control Interno para que de acuerdo con la situación evidenciada se tomen las acciones de corrección o medidas de atención que correspondan.  Como evidencia de las ejecución del control quedan los correos electrónicos con los resultados de las revisiones de informes de evaluación y/o seguimiento de la OCI.</t>
  </si>
  <si>
    <t>Profesional OCI designado por el JOCI</t>
  </si>
  <si>
    <t>cuando se presente</t>
  </si>
  <si>
    <t>Identificar y/o verificar que los resultados de los informes de evaluación y seguimiento de la OCI omitan incumplimientos de los proceso o situaciones irregulares.</t>
  </si>
  <si>
    <t>A través de la revisión para identificar incumplimientos de los proceso o situaciones irregulares.</t>
  </si>
  <si>
    <t>En caso de identificar diferencias informar al Jefe de la Oficina de Control Interno para que de acuerdo a la situación evidenciada se tomen las acciones de corrección o medidas de atención que correspondan.</t>
  </si>
  <si>
    <t>Correos electrónicos con los resultados de las revisones de informes de evaluación y/o seguimiento OCI</t>
  </si>
  <si>
    <t>Realizar socialización en ética profesional.</t>
  </si>
  <si>
    <t>Profesional de la OCI designado.</t>
  </si>
  <si>
    <t>28/03/2025</t>
  </si>
  <si>
    <t>Soporte que evidencie el canal establecido.</t>
  </si>
  <si>
    <t>El jefe de la Oficina de Control Interno, cuando se vincule personal a la Oficina, corroborará que se lleve a cabo el proceso de inducción o reinducción sobre el Código de Ética y que a su vez se realice y apruebe la evaluación asociada, para posteriormente suscribir el compromiso ético mediante la firma del formato correspondiente (CI-FO-19).  En caso de que no se evidencie el diligenciamiento del compromiso ético o no se hayan efectuado o aprobado la prueba de inducción o reinducción, se enviará un recordatorio al auditor a través de correo electrónico para que firme el documento y se efectuará un refuerzo de capacitación. El compromiso suscrito es remitido al Colaborador Técnico para su archivo en la historia laboral del auditor (si es de planta) o en el contrato (si es de prestación de servicios). La evidencia documentada debe incluir: el compromiso ético firmado (CI-FO-19), la socialización de los lineamientos (Estatutos y Código de Auditoría), y el resultado aprobado de la evaluación de dicha socialización.</t>
  </si>
  <si>
    <t>El jefe de la Oficina de Control  Interno</t>
  </si>
  <si>
    <t>cuando se vincule un nuevo auditor</t>
  </si>
  <si>
    <t>Verificar que los auditores internos hayan apropiado el Código de Ética del Auditor y formalizado (firma) el compromiso de ético del auditor, en caso de ser contratista cada vez que firme contrato debe ser diligenciado  y los funcionarios, anualmente previa ejecución de las actividades del Programa Anual de Auditoría aprobado por el Comité Institucional de Coordinación de Control Interno.</t>
  </si>
  <si>
    <t xml:space="preserve">Posterior a la socialización y aprobación de la evaluación, se emite una comunicación interna solicitando se diligencie el compromiso ético. </t>
  </si>
  <si>
    <t>En caso de que no se evidencie el diligenciamiento del compromiso ético o no se hayan efectuado o aprobado la prueba de inducción o reinducción, se enviará un recordatorio al auditor a través de correo electrónico para que firme el documento y se efectuará un refuerzo de capacitación.</t>
  </si>
  <si>
    <t>Compromiso ético del auditoría debidamente firmado por el personal adscrito a la OCI (CI-FO-19)
Evidencia de la socialización de lineamientos (Estatutos y Código de auditoría)
Resultados (aprobado) de la evaluación realizada a la socialización.</t>
  </si>
  <si>
    <t>Remitir el caso a la Oficina de Control Interno Disciplinario o al Ente externo competente de acuerdo al tipo de falta y tomar las acciones que correspondan internas y/o externas.</t>
  </si>
  <si>
    <t>Jefe Oficina de Control Interno</t>
  </si>
  <si>
    <t>Comunicado interno (correo electrónico o memorando)</t>
  </si>
  <si>
    <t>PÁGINA:</t>
  </si>
  <si>
    <t>CONTROL DE CAMBIOS</t>
  </si>
  <si>
    <t xml:space="preserve">RIESGO </t>
  </si>
  <si>
    <t>CAMBIO</t>
  </si>
  <si>
    <t xml:space="preserve">CONTROL DE CAMBIOS </t>
  </si>
  <si>
    <r>
      <t>Clasificación de la Información</t>
    </r>
    <r>
      <rPr>
        <sz val="10"/>
        <color rgb="FF000000"/>
        <rFont val="Arial"/>
        <family val="2"/>
      </rPr>
      <t>: Pública ☒ Reservada ☐  Clasificada ☐</t>
    </r>
  </si>
  <si>
    <t>MES</t>
  </si>
  <si>
    <t>MAYO</t>
  </si>
  <si>
    <t>Se eliminan dos controles teniendo en cuenta que los mismos no se consideran eficaces para la prevención de la materialización, adicionalmente se incluyó un entregable adicional en el control No.2 y finalmente se actualizaron los responsables de las actividades de tratamiento de riesgos</t>
  </si>
  <si>
    <t>CALIFICACIÓN RIESGO INHERENTE</t>
  </si>
  <si>
    <t>No. DEL RIESGO</t>
  </si>
  <si>
    <t>RIESGO</t>
  </si>
  <si>
    <t>SEVERIDAD (NIVEL DE RIESGO)</t>
  </si>
  <si>
    <t>N/A</t>
  </si>
  <si>
    <t>Afectación_Económica_y_Reputacional</t>
  </si>
  <si>
    <t xml:space="preserve">Que </t>
  </si>
  <si>
    <t xml:space="preserve">Como </t>
  </si>
  <si>
    <t xml:space="preserve">Porque </t>
  </si>
  <si>
    <t>Cauca Inmediata</t>
  </si>
  <si>
    <t xml:space="preserve">Causa raíz </t>
  </si>
  <si>
    <t xml:space="preserve">Posibilidad de </t>
  </si>
  <si>
    <t>Seguridad de la Información</t>
  </si>
  <si>
    <t>Afectación de la propiedad de la seguridad de la información</t>
  </si>
  <si>
    <t>Activo de información</t>
  </si>
  <si>
    <t>Amenaza (causa inmediata)</t>
  </si>
  <si>
    <t>Consecuencia</t>
  </si>
  <si>
    <t>Perdida de la:
Integridad
Confidencialidad
Disponibilidad</t>
  </si>
  <si>
    <t>Descripción del riesgo</t>
  </si>
  <si>
    <t>Acción u omisión</t>
  </si>
  <si>
    <t>Uso del poder</t>
  </si>
  <si>
    <t>Desviar la gestión de lo publico</t>
  </si>
  <si>
    <t>Beneficio privado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</si>
</sst>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mm/yyyy;@"/>
  </numFmts>
  <fonts count="26" x14ac:knownFonts="1">
    <font>
      <sz val="11"/>
      <color theme="1"/>
      <name val="Calibri"/>
      <family val="2"/>
      <scheme val="minor"/>
    </font>
    <font>
      <sz val="11"/>
      <color theme="1"/>
      <name val="Calibri"/>
      <family val="2"/>
      <scheme val="minor"/>
    </font>
    <font>
      <sz val="10"/>
      <color theme="1"/>
      <name val="Arial"/>
      <family val="2"/>
    </font>
    <font>
      <sz val="8"/>
      <color theme="1"/>
      <name val="Arial"/>
      <family val="2"/>
    </font>
    <font>
      <b/>
      <sz val="10"/>
      <color rgb="FF000000"/>
      <name val="Arial"/>
      <family val="2"/>
    </font>
    <font>
      <sz val="10"/>
      <name val="Arial"/>
      <family val="2"/>
    </font>
    <font>
      <sz val="12"/>
      <name val="Times New Roman"/>
      <family val="1"/>
    </font>
    <font>
      <b/>
      <sz val="11"/>
      <color theme="1"/>
      <name val="Calibri"/>
      <family val="2"/>
      <scheme val="minor"/>
    </font>
    <font>
      <sz val="12"/>
      <color theme="1"/>
      <name val="Arial"/>
      <family val="2"/>
    </font>
    <font>
      <b/>
      <sz val="12"/>
      <color rgb="FF000000"/>
      <name val="Arial"/>
      <family val="2"/>
    </font>
    <font>
      <sz val="11"/>
      <name val="Arial"/>
      <family val="2"/>
    </font>
    <font>
      <b/>
      <sz val="10"/>
      <color theme="1"/>
      <name val="Arial"/>
      <family val="2"/>
    </font>
    <font>
      <sz val="12"/>
      <color rgb="FF000000"/>
      <name val="Arial"/>
      <family val="2"/>
    </font>
    <font>
      <sz val="12"/>
      <name val="Arial"/>
      <family val="2"/>
    </font>
    <font>
      <sz val="10"/>
      <color rgb="FF000000"/>
      <name val="Arial"/>
      <family val="2"/>
    </font>
    <font>
      <b/>
      <sz val="10"/>
      <name val="Arial"/>
      <family val="2"/>
    </font>
    <font>
      <sz val="11"/>
      <color indexed="8"/>
      <name val="Calibri"/>
      <family val="2"/>
    </font>
    <font>
      <b/>
      <sz val="11"/>
      <name val="Tahoma"/>
      <family val="2"/>
    </font>
    <font>
      <b/>
      <sz val="12"/>
      <color theme="1"/>
      <name val="Arial"/>
      <family val="2"/>
    </font>
    <font>
      <sz val="11"/>
      <name val="Tahoma"/>
      <family val="2"/>
    </font>
    <font>
      <sz val="10"/>
      <color rgb="FFFF0000"/>
      <name val="Arial"/>
      <family val="2"/>
    </font>
    <font>
      <b/>
      <sz val="12"/>
      <name val="Arial"/>
      <family val="2"/>
    </font>
    <font>
      <sz val="12"/>
      <color rgb="FFFF0000"/>
      <name val="Arial"/>
      <family val="2"/>
    </font>
    <font>
      <sz val="12"/>
      <color rgb="FF4472C4"/>
      <name val="Arial"/>
      <family val="2"/>
    </font>
    <font>
      <sz val="11"/>
      <color rgb="FF000000"/>
      <name val="Arial"/>
      <family val="2"/>
    </font>
    <font>
      <sz val="10"/>
      <color theme="1"/>
      <name val="Calibri"/>
      <family val="2"/>
      <scheme val="minor"/>
    </font>
  </fonts>
  <fills count="18">
    <fill>
      <patternFill patternType="none"/>
    </fill>
    <fill>
      <patternFill patternType="gray125"/>
    </fill>
    <fill>
      <patternFill patternType="solid">
        <fgColor rgb="FFFCD5B4"/>
        <bgColor rgb="FF000000"/>
      </patternFill>
    </fill>
    <fill>
      <patternFill patternType="solid">
        <fgColor rgb="FFFFFFFF"/>
        <bgColor rgb="FF000000"/>
      </patternFill>
    </fill>
    <fill>
      <patternFill patternType="solid">
        <fgColor theme="0"/>
        <bgColor indexed="64"/>
      </patternFill>
    </fill>
    <fill>
      <patternFill patternType="solid">
        <fgColor rgb="FFFF0000"/>
        <bgColor indexed="64"/>
      </patternFill>
    </fill>
    <fill>
      <patternFill patternType="solid">
        <fgColor theme="0" tint="-0.14999847407452621"/>
        <bgColor indexed="64"/>
      </patternFill>
    </fill>
    <fill>
      <patternFill patternType="solid">
        <fgColor theme="0" tint="-0.14999847407452621"/>
        <bgColor rgb="FF000000"/>
      </patternFill>
    </fill>
    <fill>
      <patternFill patternType="solid">
        <fgColor rgb="FFFFFF00"/>
        <bgColor indexed="64"/>
      </patternFill>
    </fill>
    <fill>
      <patternFill patternType="solid">
        <fgColor theme="5" tint="0.79998168889431442"/>
        <bgColor indexed="64"/>
      </patternFill>
    </fill>
    <fill>
      <patternFill patternType="solid">
        <fgColor theme="0"/>
        <bgColor rgb="FF000000"/>
      </patternFill>
    </fill>
    <fill>
      <patternFill patternType="solid">
        <fgColor rgb="FF92D050"/>
        <bgColor indexed="64"/>
      </patternFill>
    </fill>
    <fill>
      <patternFill patternType="solid">
        <fgColor indexed="9"/>
        <bgColor indexed="64"/>
      </patternFill>
    </fill>
    <fill>
      <patternFill patternType="solid">
        <fgColor rgb="FFFF6600"/>
        <bgColor indexed="64"/>
      </patternFill>
    </fill>
    <fill>
      <patternFill patternType="solid">
        <fgColor rgb="FFFFFF66"/>
        <bgColor indexed="64"/>
      </patternFill>
    </fill>
    <fill>
      <patternFill patternType="solid">
        <fgColor rgb="FF00B050"/>
        <bgColor indexed="64"/>
      </patternFill>
    </fill>
    <fill>
      <patternFill patternType="solid">
        <fgColor rgb="FFFFC000"/>
        <bgColor indexed="64"/>
      </patternFill>
    </fill>
    <fill>
      <patternFill patternType="solid">
        <fgColor rgb="FF92D050"/>
        <bgColor rgb="FF000000"/>
      </patternFill>
    </fill>
  </fills>
  <borders count="239">
    <border>
      <left/>
      <right/>
      <top/>
      <bottom/>
      <diagonal/>
    </border>
    <border>
      <left style="dashed">
        <color rgb="FFE26B0A"/>
      </left>
      <right/>
      <top style="dashed">
        <color rgb="FFE26B0A"/>
      </top>
      <bottom style="dashed">
        <color rgb="FFE26B0A"/>
      </bottom>
      <diagonal/>
    </border>
    <border>
      <left style="dashed">
        <color rgb="FFE26B0A"/>
      </left>
      <right style="dashed">
        <color rgb="FFE26B0A"/>
      </right>
      <top/>
      <bottom/>
      <diagonal/>
    </border>
    <border>
      <left style="dashed">
        <color rgb="FFE26B0A"/>
      </left>
      <right/>
      <top/>
      <bottom/>
      <diagonal/>
    </border>
    <border>
      <left style="medium">
        <color indexed="64"/>
      </left>
      <right/>
      <top/>
      <bottom/>
      <diagonal/>
    </border>
    <border>
      <left style="double">
        <color indexed="64"/>
      </left>
      <right/>
      <top style="double">
        <color indexed="64"/>
      </top>
      <bottom/>
      <diagonal/>
    </border>
    <border>
      <left/>
      <right/>
      <top style="thin">
        <color auto="1"/>
      </top>
      <bottom/>
      <diagonal/>
    </border>
    <border>
      <left/>
      <right style="medium">
        <color indexed="64"/>
      </right>
      <top style="medium">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dashed">
        <color theme="5"/>
      </left>
      <right/>
      <top style="dashed">
        <color theme="5"/>
      </top>
      <bottom style="dashed">
        <color theme="5"/>
      </bottom>
      <diagonal/>
    </border>
    <border>
      <left style="dashed">
        <color rgb="FFE26B0A"/>
      </left>
      <right style="dashed">
        <color rgb="FFE26B0A"/>
      </right>
      <top style="dashed">
        <color theme="5"/>
      </top>
      <bottom style="dashed">
        <color theme="5"/>
      </bottom>
      <diagonal/>
    </border>
    <border>
      <left style="dashed">
        <color rgb="FFE26B0A"/>
      </left>
      <right style="dashed">
        <color rgb="FFE26B0A"/>
      </right>
      <top/>
      <bottom style="dashed">
        <color theme="5"/>
      </bottom>
      <diagonal/>
    </border>
    <border>
      <left style="thin">
        <color theme="5"/>
      </left>
      <right style="thin">
        <color theme="5"/>
      </right>
      <top style="thin">
        <color theme="5"/>
      </top>
      <bottom style="thin">
        <color theme="5"/>
      </bottom>
      <diagonal/>
    </border>
    <border>
      <left style="dashed">
        <color theme="5"/>
      </left>
      <right/>
      <top/>
      <bottom style="dashed">
        <color theme="5"/>
      </bottom>
      <diagonal/>
    </border>
    <border>
      <left style="dashed">
        <color theme="5"/>
      </left>
      <right/>
      <top/>
      <bottom/>
      <diagonal/>
    </border>
    <border>
      <left style="thin">
        <color indexed="64"/>
      </left>
      <right style="thin">
        <color indexed="64"/>
      </right>
      <top/>
      <bottom style="thin">
        <color indexed="64"/>
      </bottom>
      <diagonal/>
    </border>
    <border>
      <left style="medium">
        <color theme="5"/>
      </left>
      <right/>
      <top/>
      <bottom style="medium">
        <color theme="5"/>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auto="1"/>
      </top>
      <bottom style="thin">
        <color auto="1"/>
      </bottom>
      <diagonal/>
    </border>
    <border>
      <left/>
      <right style="thin">
        <color indexed="64"/>
      </right>
      <top/>
      <bottom style="thin">
        <color indexed="64"/>
      </bottom>
      <diagonal/>
    </border>
    <border>
      <left style="thin">
        <color theme="5"/>
      </left>
      <right style="thin">
        <color theme="5"/>
      </right>
      <top style="medium">
        <color theme="5"/>
      </top>
      <bottom/>
      <diagonal/>
    </border>
    <border>
      <left style="thin">
        <color theme="5"/>
      </left>
      <right style="thin">
        <color theme="5"/>
      </right>
      <top/>
      <bottom/>
      <diagonal/>
    </border>
    <border>
      <left/>
      <right/>
      <top/>
      <bottom style="medium">
        <color theme="5"/>
      </bottom>
      <diagonal/>
    </border>
    <border>
      <left style="thin">
        <color theme="5"/>
      </left>
      <right style="thin">
        <color theme="5"/>
      </right>
      <top/>
      <bottom style="thin">
        <color theme="5"/>
      </bottom>
      <diagonal/>
    </border>
    <border>
      <left style="thin">
        <color theme="5"/>
      </left>
      <right style="medium">
        <color theme="5"/>
      </right>
      <top/>
      <bottom/>
      <diagonal/>
    </border>
    <border>
      <left/>
      <right style="medium">
        <color theme="5"/>
      </right>
      <top/>
      <bottom style="medium">
        <color theme="5"/>
      </bottom>
      <diagonal/>
    </border>
    <border>
      <left style="thin">
        <color theme="5"/>
      </left>
      <right style="thin">
        <color theme="5"/>
      </right>
      <top style="medium">
        <color theme="5"/>
      </top>
      <bottom style="thin">
        <color theme="5"/>
      </bottom>
      <diagonal/>
    </border>
    <border>
      <left/>
      <right style="thin">
        <color theme="5"/>
      </right>
      <top style="thin">
        <color theme="5"/>
      </top>
      <bottom style="medium">
        <color theme="5"/>
      </bottom>
      <diagonal/>
    </border>
    <border>
      <left style="thin">
        <color theme="5"/>
      </left>
      <right/>
      <top style="medium">
        <color theme="5"/>
      </top>
      <bottom style="thin">
        <color theme="5"/>
      </bottom>
      <diagonal/>
    </border>
    <border>
      <left style="dashed">
        <color rgb="FFE26B0A"/>
      </left>
      <right/>
      <top/>
      <bottom style="dashed">
        <color theme="5"/>
      </bottom>
      <diagonal/>
    </border>
    <border>
      <left style="dashed">
        <color theme="5"/>
      </left>
      <right style="dashed">
        <color rgb="FFE26B0A"/>
      </right>
      <top style="dashed">
        <color theme="5"/>
      </top>
      <bottom style="dashed">
        <color theme="5"/>
      </bottom>
      <diagonal/>
    </border>
    <border>
      <left style="dashed">
        <color rgb="FFE26B0A"/>
      </left>
      <right/>
      <top style="dashed">
        <color theme="5"/>
      </top>
      <bottom style="dashed">
        <color theme="5"/>
      </bottom>
      <diagonal/>
    </border>
    <border>
      <left style="thin">
        <color theme="5"/>
      </left>
      <right style="thin">
        <color theme="5"/>
      </right>
      <top style="thin">
        <color theme="5"/>
      </top>
      <bottom/>
      <diagonal/>
    </border>
    <border>
      <left style="thin">
        <color theme="5"/>
      </left>
      <right style="medium">
        <color theme="5"/>
      </right>
      <top style="thin">
        <color theme="5"/>
      </top>
      <bottom/>
      <diagonal/>
    </border>
    <border>
      <left/>
      <right style="dotted">
        <color theme="5"/>
      </right>
      <top/>
      <bottom/>
      <diagonal/>
    </border>
    <border>
      <left style="dotted">
        <color theme="5"/>
      </left>
      <right style="dotted">
        <color theme="5"/>
      </right>
      <top/>
      <bottom/>
      <diagonal/>
    </border>
    <border>
      <left style="dotted">
        <color theme="5"/>
      </left>
      <right style="dashed">
        <color rgb="FFE26B0A"/>
      </right>
      <top style="dashed">
        <color rgb="FFE26B0A"/>
      </top>
      <bottom/>
      <diagonal/>
    </border>
    <border>
      <left style="dotted">
        <color theme="5"/>
      </left>
      <right style="dashed">
        <color rgb="FFE26B0A"/>
      </right>
      <top/>
      <bottom/>
      <diagonal/>
    </border>
    <border>
      <left style="dotted">
        <color theme="5"/>
      </left>
      <right style="dashed">
        <color rgb="FFE26B0A"/>
      </right>
      <top/>
      <bottom style="medium">
        <color theme="5"/>
      </bottom>
      <diagonal/>
    </border>
    <border>
      <left style="dotted">
        <color theme="5"/>
      </left>
      <right/>
      <top/>
      <bottom/>
      <diagonal/>
    </border>
    <border>
      <left style="dotted">
        <color theme="5"/>
      </left>
      <right/>
      <top/>
      <bottom style="medium">
        <color theme="5"/>
      </bottom>
      <diagonal/>
    </border>
    <border>
      <left style="dotted">
        <color theme="5"/>
      </left>
      <right style="hair">
        <color rgb="FFFF0000"/>
      </right>
      <top/>
      <bottom/>
      <diagonal/>
    </border>
    <border>
      <left style="dotted">
        <color theme="5"/>
      </left>
      <right style="hair">
        <color rgb="FFFF0000"/>
      </right>
      <top style="dotted">
        <color rgb="FFFF0000"/>
      </top>
      <bottom style="dotted">
        <color rgb="FFFF0000"/>
      </bottom>
      <diagonal/>
    </border>
    <border>
      <left style="dotted">
        <color rgb="FFFF0000"/>
      </left>
      <right style="dotted">
        <color rgb="FFFF0000"/>
      </right>
      <top style="dotted">
        <color rgb="FFFF0000"/>
      </top>
      <bottom style="dotted">
        <color rgb="FFFF0000"/>
      </bottom>
      <diagonal/>
    </border>
    <border>
      <left style="dotted">
        <color rgb="FFFF0000"/>
      </left>
      <right style="dotted">
        <color rgb="FFFF0000"/>
      </right>
      <top/>
      <bottom style="dotted">
        <color rgb="FFFF0000"/>
      </bottom>
      <diagonal/>
    </border>
    <border>
      <left style="dotted">
        <color theme="5"/>
      </left>
      <right style="dotted">
        <color theme="5"/>
      </right>
      <top style="dashed">
        <color rgb="FFFF0000"/>
      </top>
      <bottom style="dashed">
        <color rgb="FFFF0000"/>
      </bottom>
      <diagonal/>
    </border>
    <border>
      <left style="dotted">
        <color theme="5"/>
      </left>
      <right style="dotted">
        <color theme="5"/>
      </right>
      <top style="dashed">
        <color rgb="FFFF0000"/>
      </top>
      <bottom/>
      <diagonal/>
    </border>
    <border>
      <left/>
      <right style="double">
        <color indexed="64"/>
      </right>
      <top style="double">
        <color indexed="64"/>
      </top>
      <bottom/>
      <diagonal/>
    </border>
    <border>
      <left style="double">
        <color indexed="64"/>
      </left>
      <right/>
      <top/>
      <bottom style="double">
        <color indexed="64"/>
      </bottom>
      <diagonal/>
    </border>
    <border>
      <left/>
      <right style="double">
        <color indexed="64"/>
      </right>
      <top/>
      <bottom style="double">
        <color indexed="64"/>
      </bottom>
      <diagonal/>
    </border>
    <border>
      <left/>
      <right/>
      <top style="double">
        <color indexed="64"/>
      </top>
      <bottom/>
      <diagonal/>
    </border>
    <border>
      <left/>
      <right/>
      <top/>
      <bottom style="double">
        <color indexed="64"/>
      </bottom>
      <diagonal/>
    </border>
    <border>
      <left style="thin">
        <color indexed="64"/>
      </left>
      <right/>
      <top style="thin">
        <color indexed="64"/>
      </top>
      <bottom/>
      <diagonal/>
    </border>
    <border>
      <left style="double">
        <color indexed="64"/>
      </left>
      <right/>
      <top/>
      <bottom/>
      <diagonal/>
    </border>
    <border>
      <left style="thin">
        <color theme="5"/>
      </left>
      <right/>
      <top/>
      <bottom style="medium">
        <color theme="5"/>
      </bottom>
      <diagonal/>
    </border>
    <border>
      <left style="thin">
        <color indexed="64"/>
      </left>
      <right style="thin">
        <color indexed="64"/>
      </right>
      <top/>
      <bottom/>
      <diagonal/>
    </border>
    <border>
      <left/>
      <right style="thin">
        <color indexed="64"/>
      </right>
      <top style="thin">
        <color indexed="64"/>
      </top>
      <bottom/>
      <diagonal/>
    </border>
    <border>
      <left style="thin">
        <color indexed="64"/>
      </left>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medium">
        <color indexed="64"/>
      </left>
      <right/>
      <top style="medium">
        <color indexed="64"/>
      </top>
      <bottom/>
      <diagonal/>
    </border>
    <border>
      <left/>
      <right/>
      <top style="medium">
        <color indexed="64"/>
      </top>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thin">
        <color indexed="64"/>
      </left>
      <right/>
      <top/>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medium">
        <color indexed="64"/>
      </top>
      <bottom/>
      <diagonal/>
    </border>
    <border>
      <left style="medium">
        <color theme="5"/>
      </left>
      <right style="thin">
        <color theme="5"/>
      </right>
      <top style="medium">
        <color theme="5"/>
      </top>
      <bottom/>
      <diagonal/>
    </border>
    <border>
      <left style="medium">
        <color theme="5"/>
      </left>
      <right style="thin">
        <color theme="5"/>
      </right>
      <top/>
      <bottom/>
      <diagonal/>
    </border>
    <border>
      <left/>
      <right/>
      <top style="medium">
        <color theme="5"/>
      </top>
      <bottom style="thin">
        <color theme="5"/>
      </bottom>
      <diagonal/>
    </border>
    <border>
      <left/>
      <right style="medium">
        <color theme="5"/>
      </right>
      <top style="medium">
        <color theme="5"/>
      </top>
      <bottom style="thin">
        <color theme="5"/>
      </bottom>
      <diagonal/>
    </border>
    <border>
      <left style="thin">
        <color theme="5"/>
      </left>
      <right/>
      <top style="thin">
        <color theme="5"/>
      </top>
      <bottom style="thin">
        <color theme="5"/>
      </bottom>
      <diagonal/>
    </border>
    <border>
      <left/>
      <right/>
      <top style="thin">
        <color theme="5"/>
      </top>
      <bottom style="thin">
        <color theme="5"/>
      </bottom>
      <diagonal/>
    </border>
    <border>
      <left/>
      <right style="thin">
        <color theme="5"/>
      </right>
      <top style="thin">
        <color theme="5"/>
      </top>
      <bottom style="thin">
        <color theme="5"/>
      </bottom>
      <diagonal/>
    </border>
    <border>
      <left/>
      <right style="medium">
        <color theme="5"/>
      </right>
      <top style="thin">
        <color theme="5"/>
      </top>
      <bottom style="thin">
        <color theme="5"/>
      </bottom>
      <diagonal/>
    </border>
    <border>
      <left style="medium">
        <color theme="5"/>
      </left>
      <right/>
      <top style="thin">
        <color theme="5"/>
      </top>
      <bottom style="medium">
        <color theme="5"/>
      </bottom>
      <diagonal/>
    </border>
    <border>
      <left/>
      <right/>
      <top style="thin">
        <color theme="5"/>
      </top>
      <bottom style="medium">
        <color theme="5"/>
      </bottom>
      <diagonal/>
    </border>
    <border>
      <left style="thin">
        <color theme="5"/>
      </left>
      <right style="medium">
        <color theme="5"/>
      </right>
      <top style="medium">
        <color theme="5"/>
      </top>
      <bottom/>
      <diagonal/>
    </border>
    <border>
      <left/>
      <right style="double">
        <color indexed="64"/>
      </right>
      <top/>
      <bottom/>
      <diagonal/>
    </border>
    <border>
      <left style="dashed">
        <color rgb="FFE26B0A"/>
      </left>
      <right style="dashed">
        <color rgb="FFE26B0A"/>
      </right>
      <top/>
      <bottom style="dashed">
        <color rgb="FFE26B0A"/>
      </bottom>
      <diagonal/>
    </border>
    <border>
      <left style="dotted">
        <color theme="5"/>
      </left>
      <right style="dotted">
        <color theme="5"/>
      </right>
      <top style="thick">
        <color theme="5"/>
      </top>
      <bottom style="dotted">
        <color theme="5"/>
      </bottom>
      <diagonal/>
    </border>
    <border>
      <left style="dotted">
        <color theme="5"/>
      </left>
      <right style="thick">
        <color theme="5"/>
      </right>
      <top style="thick">
        <color theme="5"/>
      </top>
      <bottom style="dotted">
        <color theme="5"/>
      </bottom>
      <diagonal/>
    </border>
    <border>
      <left style="dotted">
        <color theme="5"/>
      </left>
      <right style="dotted">
        <color theme="5"/>
      </right>
      <top style="dotted">
        <color theme="5"/>
      </top>
      <bottom style="dotted">
        <color theme="5"/>
      </bottom>
      <diagonal/>
    </border>
    <border>
      <left style="dotted">
        <color theme="5"/>
      </left>
      <right style="thick">
        <color theme="5"/>
      </right>
      <top style="dotted">
        <color theme="5"/>
      </top>
      <bottom style="dotted">
        <color theme="5"/>
      </bottom>
      <diagonal/>
    </border>
    <border>
      <left style="dotted">
        <color theme="5"/>
      </left>
      <right style="dotted">
        <color theme="5"/>
      </right>
      <top style="dotted">
        <color theme="5"/>
      </top>
      <bottom style="thick">
        <color theme="5"/>
      </bottom>
      <diagonal/>
    </border>
    <border>
      <left style="dotted">
        <color theme="5"/>
      </left>
      <right style="thick">
        <color theme="5"/>
      </right>
      <top style="dotted">
        <color theme="5"/>
      </top>
      <bottom style="thick">
        <color theme="5"/>
      </bottom>
      <diagonal/>
    </border>
    <border>
      <left style="dotted">
        <color theme="5"/>
      </left>
      <right style="dotted">
        <color theme="5"/>
      </right>
      <top style="thick">
        <color theme="5"/>
      </top>
      <bottom/>
      <diagonal/>
    </border>
    <border>
      <left style="dotted">
        <color theme="5"/>
      </left>
      <right style="dotted">
        <color theme="5"/>
      </right>
      <top/>
      <bottom style="thick">
        <color theme="5"/>
      </bottom>
      <diagonal/>
    </border>
    <border>
      <left style="dotted">
        <color theme="5"/>
      </left>
      <right/>
      <top style="thick">
        <color theme="5"/>
      </top>
      <bottom style="dotted">
        <color theme="5"/>
      </bottom>
      <diagonal/>
    </border>
    <border>
      <left style="dotted">
        <color theme="5"/>
      </left>
      <right/>
      <top style="dotted">
        <color theme="5"/>
      </top>
      <bottom style="dotted">
        <color theme="5"/>
      </bottom>
      <diagonal/>
    </border>
    <border>
      <left style="dotted">
        <color theme="5"/>
      </left>
      <right/>
      <top style="dotted">
        <color theme="5"/>
      </top>
      <bottom style="thick">
        <color theme="5"/>
      </bottom>
      <diagonal/>
    </border>
    <border>
      <left/>
      <right style="dotted">
        <color theme="5"/>
      </right>
      <top style="thick">
        <color theme="5"/>
      </top>
      <bottom style="dotted">
        <color theme="5"/>
      </bottom>
      <diagonal/>
    </border>
    <border>
      <left/>
      <right style="dotted">
        <color theme="5"/>
      </right>
      <top style="dotted">
        <color theme="5"/>
      </top>
      <bottom style="dotted">
        <color theme="5"/>
      </bottom>
      <diagonal/>
    </border>
    <border>
      <left/>
      <right style="dotted">
        <color theme="5"/>
      </right>
      <top style="dotted">
        <color theme="5"/>
      </top>
      <bottom style="thick">
        <color theme="5"/>
      </bottom>
      <diagonal/>
    </border>
    <border>
      <left style="thin">
        <color theme="5"/>
      </left>
      <right style="thin">
        <color theme="5"/>
      </right>
      <top style="thick">
        <color theme="5"/>
      </top>
      <bottom style="thin">
        <color theme="5"/>
      </bottom>
      <diagonal/>
    </border>
    <border>
      <left style="thin">
        <color theme="5"/>
      </left>
      <right style="thin">
        <color theme="5"/>
      </right>
      <top style="thin">
        <color theme="5"/>
      </top>
      <bottom style="thick">
        <color theme="5"/>
      </bottom>
      <diagonal/>
    </border>
    <border>
      <left style="dotted">
        <color theme="5"/>
      </left>
      <right style="dotted">
        <color theme="5"/>
      </right>
      <top/>
      <bottom style="dashed">
        <color rgb="FFFF0000"/>
      </bottom>
      <diagonal/>
    </border>
    <border>
      <left style="dashed">
        <color rgb="FFE26B0A"/>
      </left>
      <right style="dashed">
        <color rgb="FFE26B0A"/>
      </right>
      <top style="thick">
        <color theme="5"/>
      </top>
      <bottom style="dashed">
        <color rgb="FFE26B0A"/>
      </bottom>
      <diagonal/>
    </border>
    <border>
      <left style="dashed">
        <color rgb="FFE26B0A"/>
      </left>
      <right style="dashed">
        <color rgb="FFE26B0A"/>
      </right>
      <top style="thick">
        <color theme="5"/>
      </top>
      <bottom/>
      <diagonal/>
    </border>
    <border>
      <left style="dashed">
        <color rgb="FFE26B0A"/>
      </left>
      <right style="dashed">
        <color rgb="FFE26B0A"/>
      </right>
      <top style="thick">
        <color theme="5"/>
      </top>
      <bottom style="dashed">
        <color theme="5"/>
      </bottom>
      <diagonal/>
    </border>
    <border>
      <left style="dashed">
        <color rgb="FFE26B0A"/>
      </left>
      <right/>
      <top style="thick">
        <color theme="5"/>
      </top>
      <bottom style="dashed">
        <color theme="5"/>
      </bottom>
      <diagonal/>
    </border>
    <border>
      <left style="dashed">
        <color theme="5"/>
      </left>
      <right/>
      <top style="thick">
        <color theme="5"/>
      </top>
      <bottom style="dashed">
        <color theme="5"/>
      </bottom>
      <diagonal/>
    </border>
    <border>
      <left/>
      <right style="thick">
        <color theme="5"/>
      </right>
      <top style="dashed">
        <color rgb="FFE26B0A"/>
      </top>
      <bottom style="dashed">
        <color rgb="FFE26B0A"/>
      </bottom>
      <diagonal/>
    </border>
    <border>
      <left style="dashed">
        <color rgb="FFE26B0A"/>
      </left>
      <right/>
      <top style="dashed">
        <color rgb="FFE26B0A"/>
      </top>
      <bottom style="thick">
        <color theme="5"/>
      </bottom>
      <diagonal/>
    </border>
    <border>
      <left style="dashed">
        <color rgb="FFE26B0A"/>
      </left>
      <right style="dashed">
        <color rgb="FFE26B0A"/>
      </right>
      <top style="dashed">
        <color theme="5"/>
      </top>
      <bottom style="thick">
        <color theme="5"/>
      </bottom>
      <diagonal/>
    </border>
    <border>
      <left style="dashed">
        <color rgb="FFE26B0A"/>
      </left>
      <right style="dashed">
        <color rgb="FFE26B0A"/>
      </right>
      <top/>
      <bottom style="thick">
        <color theme="5"/>
      </bottom>
      <diagonal/>
    </border>
    <border>
      <left style="dashed">
        <color rgb="FFE26B0A"/>
      </left>
      <right/>
      <top/>
      <bottom style="thick">
        <color theme="5"/>
      </bottom>
      <diagonal/>
    </border>
    <border>
      <left style="dashed">
        <color theme="5"/>
      </left>
      <right/>
      <top/>
      <bottom style="thick">
        <color theme="5"/>
      </bottom>
      <diagonal/>
    </border>
    <border>
      <left style="dotted">
        <color theme="5"/>
      </left>
      <right style="hair">
        <color rgb="FFFF0000"/>
      </right>
      <top/>
      <bottom style="thick">
        <color theme="5"/>
      </bottom>
      <diagonal/>
    </border>
    <border>
      <left/>
      <right style="thick">
        <color theme="5"/>
      </right>
      <top style="dashed">
        <color rgb="FFE26B0A"/>
      </top>
      <bottom style="thick">
        <color theme="5"/>
      </bottom>
      <diagonal/>
    </border>
    <border>
      <left/>
      <right style="dotted">
        <color theme="5"/>
      </right>
      <top style="thick">
        <color theme="5"/>
      </top>
      <bottom/>
      <diagonal/>
    </border>
    <border>
      <left style="dotted">
        <color theme="5"/>
      </left>
      <right style="dotted">
        <color theme="5"/>
      </right>
      <top style="thick">
        <color theme="5"/>
      </top>
      <bottom style="dashed">
        <color rgb="FFFF0000"/>
      </bottom>
      <diagonal/>
    </border>
    <border>
      <left/>
      <right style="dotted">
        <color theme="5"/>
      </right>
      <top/>
      <bottom style="thick">
        <color theme="5"/>
      </bottom>
      <diagonal/>
    </border>
    <border>
      <left style="dotted">
        <color theme="5"/>
      </left>
      <right style="dotted">
        <color theme="5"/>
      </right>
      <top style="dashed">
        <color rgb="FFFF0000"/>
      </top>
      <bottom style="thick">
        <color theme="5"/>
      </bottom>
      <diagonal/>
    </border>
    <border>
      <left style="dashed">
        <color rgb="FFE26B0A"/>
      </left>
      <right/>
      <top style="dashed">
        <color rgb="FFE26B0A"/>
      </top>
      <bottom/>
      <diagonal/>
    </border>
    <border>
      <left style="dashed">
        <color rgb="FFE26B0A"/>
      </left>
      <right style="dashed">
        <color rgb="FFE26B0A"/>
      </right>
      <top style="dashed">
        <color theme="5"/>
      </top>
      <bottom/>
      <diagonal/>
    </border>
    <border>
      <left/>
      <right/>
      <top/>
      <bottom style="thick">
        <color theme="5"/>
      </bottom>
      <diagonal/>
    </border>
    <border>
      <left style="dotted">
        <color theme="5"/>
      </left>
      <right style="thick">
        <color theme="5"/>
      </right>
      <top style="dotted">
        <color theme="5"/>
      </top>
      <bottom/>
      <diagonal/>
    </border>
    <border>
      <left/>
      <right/>
      <top style="thick">
        <color theme="5"/>
      </top>
      <bottom/>
      <diagonal/>
    </border>
    <border>
      <left style="thick">
        <color theme="5"/>
      </left>
      <right/>
      <top style="thick">
        <color theme="5"/>
      </top>
      <bottom/>
      <diagonal/>
    </border>
    <border>
      <left/>
      <right style="medium">
        <color theme="5"/>
      </right>
      <top style="thick">
        <color theme="5"/>
      </top>
      <bottom/>
      <diagonal/>
    </border>
    <border>
      <left style="medium">
        <color theme="5"/>
      </left>
      <right/>
      <top style="thick">
        <color theme="5"/>
      </top>
      <bottom/>
      <diagonal/>
    </border>
    <border>
      <left style="medium">
        <color theme="5"/>
      </left>
      <right/>
      <top style="thick">
        <color theme="5"/>
      </top>
      <bottom style="medium">
        <color theme="5"/>
      </bottom>
      <diagonal/>
    </border>
    <border>
      <left/>
      <right/>
      <top style="thick">
        <color theme="5"/>
      </top>
      <bottom style="medium">
        <color theme="5"/>
      </bottom>
      <diagonal/>
    </border>
    <border>
      <left/>
      <right style="medium">
        <color theme="5"/>
      </right>
      <top style="thick">
        <color theme="5"/>
      </top>
      <bottom style="medium">
        <color theme="5"/>
      </bottom>
      <diagonal/>
    </border>
    <border>
      <left/>
      <right style="thin">
        <color theme="5"/>
      </right>
      <top style="thick">
        <color theme="5"/>
      </top>
      <bottom/>
      <diagonal/>
    </border>
    <border>
      <left style="thin">
        <color theme="5"/>
      </left>
      <right/>
      <top style="thick">
        <color theme="5"/>
      </top>
      <bottom/>
      <diagonal/>
    </border>
    <border>
      <left style="thick">
        <color theme="5"/>
      </left>
      <right/>
      <top/>
      <bottom style="medium">
        <color theme="5"/>
      </bottom>
      <diagonal/>
    </border>
    <border>
      <left style="thick">
        <color theme="5"/>
      </left>
      <right style="thin">
        <color theme="5"/>
      </right>
      <top style="medium">
        <color theme="5"/>
      </top>
      <bottom/>
      <diagonal/>
    </border>
    <border>
      <left style="medium">
        <color theme="5"/>
      </left>
      <right style="thick">
        <color theme="5"/>
      </right>
      <top style="medium">
        <color theme="5"/>
      </top>
      <bottom/>
      <diagonal/>
    </border>
    <border>
      <left style="thick">
        <color theme="5"/>
      </left>
      <right style="thin">
        <color theme="5"/>
      </right>
      <top/>
      <bottom/>
      <diagonal/>
    </border>
    <border>
      <left style="medium">
        <color theme="5"/>
      </left>
      <right style="thick">
        <color theme="5"/>
      </right>
      <top/>
      <bottom/>
      <diagonal/>
    </border>
    <border>
      <left style="dotted">
        <color theme="5"/>
      </left>
      <right/>
      <top/>
      <bottom style="thick">
        <color theme="5"/>
      </bottom>
      <diagonal/>
    </border>
    <border>
      <left/>
      <right style="dashed">
        <color rgb="FFE26B0A"/>
      </right>
      <top style="thick">
        <color theme="5"/>
      </top>
      <bottom/>
      <diagonal/>
    </border>
    <border>
      <left/>
      <right style="dashed">
        <color rgb="FFE26B0A"/>
      </right>
      <top/>
      <bottom/>
      <diagonal/>
    </border>
    <border>
      <left/>
      <right style="dashed">
        <color rgb="FFE26B0A"/>
      </right>
      <top/>
      <bottom style="thick">
        <color theme="5"/>
      </bottom>
      <diagonal/>
    </border>
    <border>
      <left style="thick">
        <color theme="5"/>
      </left>
      <right style="thick">
        <color theme="5"/>
      </right>
      <top/>
      <bottom/>
      <diagonal/>
    </border>
    <border>
      <left style="thick">
        <color theme="5"/>
      </left>
      <right style="thick">
        <color theme="5"/>
      </right>
      <top style="thick">
        <color theme="5"/>
      </top>
      <bottom/>
      <diagonal/>
    </border>
    <border>
      <left style="dashed">
        <color rgb="FFE26B0A"/>
      </left>
      <right style="dashed">
        <color rgb="FFE26B0A"/>
      </right>
      <top style="medium">
        <color theme="5"/>
      </top>
      <bottom style="dashed">
        <color rgb="FFE26B0A"/>
      </bottom>
      <diagonal/>
    </border>
    <border>
      <left style="dashed">
        <color rgb="FFE26B0A"/>
      </left>
      <right style="dashed">
        <color rgb="FFE26B0A"/>
      </right>
      <top style="thick">
        <color rgb="FFE26B0A"/>
      </top>
      <bottom style="dashed">
        <color rgb="FFE26B0A"/>
      </bottom>
      <diagonal/>
    </border>
    <border>
      <left style="dashed">
        <color rgb="FFE26B0A"/>
      </left>
      <right style="dashed">
        <color rgb="FFE26B0A"/>
      </right>
      <top style="thick">
        <color rgb="FFE26B0A"/>
      </top>
      <bottom style="dashed">
        <color theme="5"/>
      </bottom>
      <diagonal/>
    </border>
    <border>
      <left style="dotted">
        <color theme="5"/>
      </left>
      <right style="thick">
        <color theme="5"/>
      </right>
      <top style="dashed">
        <color rgb="FFE26B0A"/>
      </top>
      <bottom style="dashed">
        <color rgb="FFE26B0A"/>
      </bottom>
      <diagonal/>
    </border>
    <border>
      <left style="dotted">
        <color theme="5"/>
      </left>
      <right style="dotted">
        <color theme="5"/>
      </right>
      <top/>
      <bottom style="dotted">
        <color theme="5"/>
      </bottom>
      <diagonal/>
    </border>
    <border>
      <left style="thick">
        <color theme="5"/>
      </left>
      <right/>
      <top style="thick">
        <color theme="5"/>
      </top>
      <bottom style="thick">
        <color theme="5"/>
      </bottom>
      <diagonal/>
    </border>
    <border>
      <left/>
      <right/>
      <top style="thick">
        <color theme="5"/>
      </top>
      <bottom style="thick">
        <color theme="5"/>
      </bottom>
      <diagonal/>
    </border>
    <border>
      <left/>
      <right style="thick">
        <color theme="5"/>
      </right>
      <top style="thick">
        <color theme="5"/>
      </top>
      <bottom style="thick">
        <color theme="5"/>
      </bottom>
      <diagonal/>
    </border>
    <border>
      <left style="dashed">
        <color rgb="FFE26B0A"/>
      </left>
      <right/>
      <top style="thick">
        <color rgb="FFE26B0A"/>
      </top>
      <bottom style="dashed">
        <color theme="5"/>
      </bottom>
      <diagonal/>
    </border>
    <border>
      <left style="dashed">
        <color theme="5"/>
      </left>
      <right/>
      <top style="thick">
        <color rgb="FFE26B0A"/>
      </top>
      <bottom style="dashed">
        <color theme="5"/>
      </bottom>
      <diagonal/>
    </border>
    <border>
      <left style="thin">
        <color theme="5"/>
      </left>
      <right style="thin">
        <color theme="5"/>
      </right>
      <top style="thick">
        <color rgb="FFE26B0A"/>
      </top>
      <bottom style="thin">
        <color theme="5"/>
      </bottom>
      <diagonal/>
    </border>
    <border>
      <left/>
      <right style="dotted">
        <color theme="5"/>
      </right>
      <top style="thick">
        <color rgb="FFE26B0A"/>
      </top>
      <bottom/>
      <diagonal/>
    </border>
    <border>
      <left style="dotted">
        <color theme="5"/>
      </left>
      <right style="dotted">
        <color theme="5"/>
      </right>
      <top style="thick">
        <color rgb="FFE26B0A"/>
      </top>
      <bottom/>
      <diagonal/>
    </border>
    <border>
      <left/>
      <right/>
      <top style="thick">
        <color rgb="FFE26B0A"/>
      </top>
      <bottom/>
      <diagonal/>
    </border>
    <border>
      <left style="dashed">
        <color rgb="FFE26B0A"/>
      </left>
      <right/>
      <top style="dashed">
        <color rgb="FFE26B0A"/>
      </top>
      <bottom style="thick">
        <color rgb="FFE26B0A"/>
      </bottom>
      <diagonal/>
    </border>
    <border>
      <left style="dashed">
        <color rgb="FFE26B0A"/>
      </left>
      <right style="dashed">
        <color rgb="FFE26B0A"/>
      </right>
      <top style="dashed">
        <color theme="5"/>
      </top>
      <bottom style="thick">
        <color rgb="FFE26B0A"/>
      </bottom>
      <diagonal/>
    </border>
    <border>
      <left style="dashed">
        <color rgb="FFE26B0A"/>
      </left>
      <right style="dashed">
        <color rgb="FFE26B0A"/>
      </right>
      <top/>
      <bottom style="thick">
        <color rgb="FFE26B0A"/>
      </bottom>
      <diagonal/>
    </border>
    <border>
      <left style="dashed">
        <color rgb="FFE26B0A"/>
      </left>
      <right/>
      <top/>
      <bottom style="thick">
        <color rgb="FFE26B0A"/>
      </bottom>
      <diagonal/>
    </border>
    <border>
      <left style="dashed">
        <color theme="5"/>
      </left>
      <right/>
      <top/>
      <bottom style="thick">
        <color rgb="FFE26B0A"/>
      </bottom>
      <diagonal/>
    </border>
    <border>
      <left style="thin">
        <color theme="5"/>
      </left>
      <right style="thin">
        <color theme="5"/>
      </right>
      <top style="thin">
        <color theme="5"/>
      </top>
      <bottom style="thick">
        <color rgb="FFE26B0A"/>
      </bottom>
      <diagonal/>
    </border>
    <border>
      <left style="dashed">
        <color rgb="FFE26B0A"/>
      </left>
      <right style="dashed">
        <color theme="5"/>
      </right>
      <top style="dashed">
        <color rgb="FFE26B0A"/>
      </top>
      <bottom style="thick">
        <color rgb="FFE26B0A"/>
      </bottom>
      <diagonal/>
    </border>
    <border>
      <left style="dashed">
        <color rgb="FFE26B0A"/>
      </left>
      <right/>
      <top/>
      <bottom style="dashed">
        <color rgb="FFE26B0A"/>
      </bottom>
      <diagonal/>
    </border>
    <border>
      <left style="dashed">
        <color theme="5"/>
      </left>
      <right style="thick">
        <color theme="5"/>
      </right>
      <top style="dashed">
        <color theme="5"/>
      </top>
      <bottom style="dashed">
        <color theme="5"/>
      </bottom>
      <diagonal/>
    </border>
    <border>
      <left style="dotted">
        <color rgb="FFE26B0A"/>
      </left>
      <right style="dashed">
        <color rgb="FFE26B0A"/>
      </right>
      <top style="thick">
        <color rgb="FFE26B0A"/>
      </top>
      <bottom style="dashed">
        <color theme="5"/>
      </bottom>
      <diagonal/>
    </border>
    <border>
      <left style="dashed">
        <color theme="5"/>
      </left>
      <right style="thin">
        <color theme="5"/>
      </right>
      <top style="thick">
        <color rgb="FFE26B0A"/>
      </top>
      <bottom style="dashed">
        <color theme="5"/>
      </bottom>
      <diagonal/>
    </border>
    <border>
      <left style="dotted">
        <color theme="5"/>
      </left>
      <right style="hair">
        <color rgb="FFFF0000"/>
      </right>
      <top style="thick">
        <color theme="5"/>
      </top>
      <bottom/>
      <diagonal/>
    </border>
    <border>
      <left style="dotted">
        <color theme="5"/>
      </left>
      <right style="hair">
        <color rgb="FFFF0000"/>
      </right>
      <top style="dotted">
        <color rgb="FFFF0000"/>
      </top>
      <bottom/>
      <diagonal/>
    </border>
    <border>
      <left style="dotted">
        <color theme="5"/>
      </left>
      <right style="thick">
        <color theme="5"/>
      </right>
      <top style="dashed">
        <color rgb="FFE26B0A"/>
      </top>
      <bottom/>
      <diagonal/>
    </border>
    <border>
      <left style="dotted">
        <color theme="5"/>
      </left>
      <right style="thick">
        <color theme="5"/>
      </right>
      <top style="dashed">
        <color rgb="FFE26B0A"/>
      </top>
      <bottom style="thick">
        <color theme="5"/>
      </bottom>
      <diagonal/>
    </border>
    <border>
      <left style="dotted">
        <color theme="5"/>
      </left>
      <right style="thick">
        <color theme="5"/>
      </right>
      <top/>
      <bottom style="dashed">
        <color rgb="FFE26B0A"/>
      </bottom>
      <diagonal/>
    </border>
    <border>
      <left style="thick">
        <color theme="5"/>
      </left>
      <right style="thick">
        <color theme="5"/>
      </right>
      <top/>
      <bottom style="thick">
        <color theme="5"/>
      </bottom>
      <diagonal/>
    </border>
    <border>
      <left style="thick">
        <color theme="5"/>
      </left>
      <right/>
      <top/>
      <bottom/>
      <diagonal/>
    </border>
    <border>
      <left style="thick">
        <color theme="5"/>
      </left>
      <right style="thick">
        <color theme="5"/>
      </right>
      <top style="thick">
        <color theme="5"/>
      </top>
      <bottom style="thick">
        <color theme="5"/>
      </bottom>
      <diagonal/>
    </border>
    <border>
      <left style="thick">
        <color theme="5"/>
      </left>
      <right/>
      <top style="medium">
        <color theme="5"/>
      </top>
      <bottom/>
      <diagonal/>
    </border>
    <border>
      <left style="dashed">
        <color rgb="FFE26B0A"/>
      </left>
      <right style="dashed">
        <color rgb="FFE26B0A"/>
      </right>
      <top style="thick">
        <color rgb="FFE26B0A"/>
      </top>
      <bottom/>
      <diagonal/>
    </border>
    <border>
      <left style="dashed">
        <color rgb="FFE26B0A"/>
      </left>
      <right style="dashed">
        <color theme="5"/>
      </right>
      <top style="dashed">
        <color theme="5"/>
      </top>
      <bottom style="dashed">
        <color theme="5"/>
      </bottom>
      <diagonal/>
    </border>
    <border>
      <left style="dashed">
        <color theme="5"/>
      </left>
      <right style="dashed">
        <color rgb="FFE26B0A"/>
      </right>
      <top/>
      <bottom style="dashed">
        <color theme="5"/>
      </bottom>
      <diagonal/>
    </border>
    <border>
      <left style="dashed">
        <color theme="5"/>
      </left>
      <right style="dashed">
        <color rgb="FFE26B0A"/>
      </right>
      <top style="thick">
        <color theme="5"/>
      </top>
      <bottom style="dashed">
        <color theme="5"/>
      </bottom>
      <diagonal/>
    </border>
    <border>
      <left style="dashed">
        <color theme="5"/>
      </left>
      <right style="dashed">
        <color rgb="FFE26B0A"/>
      </right>
      <top style="thick">
        <color rgb="FFE26B0A"/>
      </top>
      <bottom style="dashed">
        <color theme="5"/>
      </bottom>
      <diagonal/>
    </border>
    <border>
      <left style="dashed">
        <color rgb="FFE26B0A"/>
      </left>
      <right style="dashed">
        <color theme="5"/>
      </right>
      <top/>
      <bottom style="dashed">
        <color theme="5"/>
      </bottom>
      <diagonal/>
    </border>
    <border>
      <left style="dashed">
        <color theme="5"/>
      </left>
      <right style="dashed">
        <color rgb="FFE26B0A"/>
      </right>
      <top style="dashed">
        <color theme="5"/>
      </top>
      <bottom style="thick">
        <color theme="5"/>
      </bottom>
      <diagonal/>
    </border>
    <border>
      <left style="dashed">
        <color rgb="FFE26B0A"/>
      </left>
      <right style="dashed">
        <color theme="5"/>
      </right>
      <top style="dashed">
        <color theme="5"/>
      </top>
      <bottom style="thick">
        <color theme="5"/>
      </bottom>
      <diagonal/>
    </border>
    <border>
      <left style="dashed">
        <color theme="5"/>
      </left>
      <right style="dashed">
        <color rgb="FFE26B0A"/>
      </right>
      <top/>
      <bottom style="thick">
        <color theme="5"/>
      </bottom>
      <diagonal/>
    </border>
    <border>
      <left style="dashed">
        <color rgb="FFE26B0A"/>
      </left>
      <right style="dashed">
        <color theme="5"/>
      </right>
      <top/>
      <bottom style="thick">
        <color theme="5"/>
      </bottom>
      <diagonal/>
    </border>
    <border>
      <left style="dashed">
        <color rgb="FFE26B0A"/>
      </left>
      <right style="dashed">
        <color rgb="FFE26B0A"/>
      </right>
      <top style="medium">
        <color theme="5"/>
      </top>
      <bottom style="dashed">
        <color theme="5"/>
      </bottom>
      <diagonal/>
    </border>
    <border>
      <left style="dashed">
        <color rgb="FFE26B0A"/>
      </left>
      <right style="dashed">
        <color rgb="FFE26B0A"/>
      </right>
      <top style="dashed">
        <color theme="5"/>
      </top>
      <bottom style="medium">
        <color theme="5"/>
      </bottom>
      <diagonal/>
    </border>
    <border>
      <left style="dashed">
        <color rgb="FFE26B0A"/>
      </left>
      <right style="dashed">
        <color rgb="FFE26B0A"/>
      </right>
      <top style="dashed">
        <color theme="5"/>
      </top>
      <bottom style="dotted">
        <color rgb="FFE26B0A"/>
      </bottom>
      <diagonal/>
    </border>
    <border>
      <left style="dashed">
        <color rgb="FFE26B0A"/>
      </left>
      <right style="dashed">
        <color rgb="FFE26B0A"/>
      </right>
      <top style="dotted">
        <color rgb="FFE26B0A"/>
      </top>
      <bottom/>
      <diagonal/>
    </border>
    <border>
      <left style="dashed">
        <color rgb="FFE26B0A"/>
      </left>
      <right/>
      <top style="dotted">
        <color rgb="FFE26B0A"/>
      </top>
      <bottom/>
      <diagonal/>
    </border>
    <border>
      <left style="dotted">
        <color theme="5"/>
      </left>
      <right style="thick">
        <color theme="5"/>
      </right>
      <top/>
      <bottom style="dotted">
        <color theme="5"/>
      </bottom>
      <diagonal/>
    </border>
    <border>
      <left/>
      <right style="thick">
        <color theme="5"/>
      </right>
      <top style="thick">
        <color theme="5"/>
      </top>
      <bottom/>
      <diagonal/>
    </border>
    <border>
      <left style="hair">
        <color rgb="FFFF0000"/>
      </left>
      <right style="dotted">
        <color theme="5"/>
      </right>
      <top style="thick">
        <color theme="5"/>
      </top>
      <bottom style="dotted">
        <color theme="5"/>
      </bottom>
      <diagonal/>
    </border>
    <border>
      <left style="hair">
        <color rgb="FFFF0000"/>
      </left>
      <right style="dotted">
        <color theme="5"/>
      </right>
      <top style="dotted">
        <color theme="5"/>
      </top>
      <bottom style="dotted">
        <color theme="5"/>
      </bottom>
      <diagonal/>
    </border>
    <border>
      <left style="dashed">
        <color rgb="FFE26B0A"/>
      </left>
      <right style="dotted">
        <color theme="5"/>
      </right>
      <top style="dotted">
        <color theme="5"/>
      </top>
      <bottom style="thick">
        <color theme="5"/>
      </bottom>
      <diagonal/>
    </border>
    <border>
      <left style="dotted">
        <color theme="5"/>
      </left>
      <right style="dashed">
        <color rgb="FFE26B0A"/>
      </right>
      <top style="dotted">
        <color theme="5"/>
      </top>
      <bottom style="thick">
        <color theme="5"/>
      </bottom>
      <diagonal/>
    </border>
    <border>
      <left style="dashed">
        <color theme="5"/>
      </left>
      <right style="dotted">
        <color theme="5"/>
      </right>
      <top style="thick">
        <color theme="5"/>
      </top>
      <bottom style="dotted">
        <color theme="5"/>
      </bottom>
      <diagonal/>
    </border>
    <border>
      <left style="dashed">
        <color theme="5"/>
      </left>
      <right style="dotted">
        <color theme="5"/>
      </right>
      <top style="dotted">
        <color theme="5"/>
      </top>
      <bottom style="dotted">
        <color theme="5"/>
      </bottom>
      <diagonal/>
    </border>
    <border>
      <left/>
      <right style="thick">
        <color theme="5"/>
      </right>
      <top style="dashed">
        <color rgb="FFE26B0A"/>
      </top>
      <bottom/>
      <diagonal/>
    </border>
    <border>
      <left/>
      <right style="thick">
        <color theme="5"/>
      </right>
      <top/>
      <bottom style="dashed">
        <color rgb="FFE26B0A"/>
      </bottom>
      <diagonal/>
    </border>
    <border>
      <left style="dotted">
        <color theme="5"/>
      </left>
      <right style="dashed">
        <color theme="5"/>
      </right>
      <top style="dashed">
        <color theme="5"/>
      </top>
      <bottom style="dashed">
        <color theme="5"/>
      </bottom>
      <diagonal/>
    </border>
    <border>
      <left style="dashed">
        <color theme="5"/>
      </left>
      <right style="dashed">
        <color theme="5"/>
      </right>
      <top style="dashed">
        <color theme="5"/>
      </top>
      <bottom style="dashed">
        <color theme="5"/>
      </bottom>
      <diagonal/>
    </border>
    <border>
      <left/>
      <right style="dashed">
        <color theme="5"/>
      </right>
      <top style="dashed">
        <color theme="5"/>
      </top>
      <bottom style="thick">
        <color theme="5"/>
      </bottom>
      <diagonal/>
    </border>
    <border>
      <left style="dashed">
        <color theme="5"/>
      </left>
      <right style="dashed">
        <color theme="5"/>
      </right>
      <top style="dashed">
        <color theme="5"/>
      </top>
      <bottom style="thick">
        <color theme="5"/>
      </bottom>
      <diagonal/>
    </border>
    <border>
      <left style="dashed">
        <color theme="5"/>
      </left>
      <right style="thick">
        <color theme="5"/>
      </right>
      <top style="dashed">
        <color theme="5"/>
      </top>
      <bottom style="thick">
        <color theme="5"/>
      </bottom>
      <diagonal/>
    </border>
    <border>
      <left/>
      <right style="thick">
        <color theme="5"/>
      </right>
      <top/>
      <bottom style="medium">
        <color theme="5"/>
      </bottom>
      <diagonal/>
    </border>
    <border>
      <left style="dotted">
        <color theme="5"/>
      </left>
      <right style="dotted">
        <color theme="5"/>
      </right>
      <top style="dotted">
        <color theme="5"/>
      </top>
      <bottom/>
      <diagonal/>
    </border>
    <border>
      <left style="dotted">
        <color theme="5"/>
      </left>
      <right/>
      <top style="dotted">
        <color theme="5"/>
      </top>
      <bottom/>
      <diagonal/>
    </border>
    <border>
      <left/>
      <right style="dotted">
        <color theme="5"/>
      </right>
      <top style="dotted">
        <color theme="5"/>
      </top>
      <bottom/>
      <diagonal/>
    </border>
    <border>
      <left style="dotted">
        <color theme="5"/>
      </left>
      <right/>
      <top/>
      <bottom style="dotted">
        <color theme="5"/>
      </bottom>
      <diagonal/>
    </border>
    <border>
      <left/>
      <right style="dotted">
        <color theme="5"/>
      </right>
      <top/>
      <bottom style="dotted">
        <color theme="5"/>
      </bottom>
      <diagonal/>
    </border>
    <border>
      <left style="dotted">
        <color theme="5"/>
      </left>
      <right style="dashed">
        <color theme="5"/>
      </right>
      <top/>
      <bottom style="dashed">
        <color theme="5"/>
      </bottom>
      <diagonal/>
    </border>
    <border>
      <left style="dashed">
        <color theme="5"/>
      </left>
      <right style="dashed">
        <color theme="5"/>
      </right>
      <top/>
      <bottom style="dashed">
        <color theme="5"/>
      </bottom>
      <diagonal/>
    </border>
    <border>
      <left style="dashed">
        <color theme="5"/>
      </left>
      <right style="thick">
        <color theme="5"/>
      </right>
      <top/>
      <bottom style="dashed">
        <color theme="5"/>
      </bottom>
      <diagonal/>
    </border>
    <border>
      <left style="dotted">
        <color theme="5"/>
      </left>
      <right style="thick">
        <color theme="5"/>
      </right>
      <top style="dashed">
        <color rgb="FFFF0000"/>
      </top>
      <bottom style="dashed">
        <color rgb="FFFF0000"/>
      </bottom>
      <diagonal/>
    </border>
    <border>
      <left/>
      <right style="thick">
        <color theme="5"/>
      </right>
      <top/>
      <bottom/>
      <diagonal/>
    </border>
    <border>
      <left style="dotted">
        <color theme="5"/>
      </left>
      <right style="thick">
        <color theme="5"/>
      </right>
      <top style="dashed">
        <color rgb="FFFF0000"/>
      </top>
      <bottom/>
      <diagonal/>
    </border>
    <border>
      <left/>
      <right style="thick">
        <color theme="5"/>
      </right>
      <top/>
      <bottom style="thick">
        <color theme="5"/>
      </bottom>
      <diagonal/>
    </border>
    <border>
      <left style="double">
        <color indexed="64"/>
      </left>
      <right style="thin">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double">
        <color indexed="64"/>
      </right>
      <top style="double">
        <color indexed="64"/>
      </top>
      <bottom style="thin">
        <color indexed="64"/>
      </bottom>
      <diagonal/>
    </border>
    <border>
      <left style="double">
        <color indexed="64"/>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right style="thin">
        <color indexed="64"/>
      </right>
      <top style="double">
        <color indexed="64"/>
      </top>
      <bottom style="thin">
        <color indexed="64"/>
      </bottom>
      <diagonal/>
    </border>
    <border>
      <left/>
      <right style="thin">
        <color indexed="64"/>
      </right>
      <top style="thin">
        <color indexed="64"/>
      </top>
      <bottom style="double">
        <color indexed="64"/>
      </bottom>
      <diagonal/>
    </border>
  </borders>
  <cellStyleXfs count="7">
    <xf numFmtId="0" fontId="0" fillId="0" borderId="0"/>
    <xf numFmtId="9" fontId="1" fillId="0" borderId="0" applyFont="0" applyFill="0" applyBorder="0" applyAlignment="0" applyProtection="0"/>
    <xf numFmtId="0" fontId="5" fillId="0" borderId="0"/>
    <xf numFmtId="0" fontId="6" fillId="0" borderId="0"/>
    <xf numFmtId="0" fontId="1" fillId="0" borderId="0"/>
    <xf numFmtId="0" fontId="5" fillId="0" borderId="0"/>
    <xf numFmtId="0" fontId="16" fillId="0" borderId="0"/>
  </cellStyleXfs>
  <cellXfs count="642">
    <xf numFmtId="0" fontId="0" fillId="0" borderId="0" xfId="0"/>
    <xf numFmtId="0" fontId="0" fillId="0" borderId="0" xfId="0" applyAlignment="1">
      <alignment horizontal="center" vertical="center" wrapText="1"/>
    </xf>
    <xf numFmtId="0" fontId="0" fillId="0" borderId="0" xfId="0" applyAlignment="1">
      <alignment horizontal="center" vertical="center"/>
    </xf>
    <xf numFmtId="0" fontId="3" fillId="4" borderId="14" xfId="0" applyFont="1" applyFill="1" applyBorder="1" applyAlignment="1">
      <alignment horizontal="left" vertical="center" wrapText="1"/>
    </xf>
    <xf numFmtId="0" fontId="3" fillId="4" borderId="14" xfId="0" applyFont="1" applyFill="1" applyBorder="1" applyAlignment="1">
      <alignment horizontal="left" vertical="center"/>
    </xf>
    <xf numFmtId="4" fontId="12" fillId="0" borderId="1" xfId="0" applyNumberFormat="1" applyFont="1" applyBorder="1" applyAlignment="1" applyProtection="1">
      <alignment horizontal="justify" vertical="center"/>
      <protection locked="0"/>
    </xf>
    <xf numFmtId="4" fontId="12" fillId="0" borderId="1" xfId="0" applyNumberFormat="1" applyFont="1" applyBorder="1" applyAlignment="1" applyProtection="1">
      <alignment horizontal="justify" vertical="center" wrapText="1"/>
      <protection locked="0"/>
    </xf>
    <xf numFmtId="0" fontId="8" fillId="0" borderId="0" xfId="0" applyFont="1" applyAlignment="1" applyProtection="1">
      <alignment vertical="center"/>
      <protection locked="0"/>
    </xf>
    <xf numFmtId="0" fontId="2" fillId="0" borderId="0" xfId="0" applyFont="1" applyAlignment="1">
      <alignment vertical="center"/>
    </xf>
    <xf numFmtId="0" fontId="2" fillId="0" borderId="10" xfId="0" applyFont="1" applyBorder="1" applyAlignment="1">
      <alignment vertical="center" wrapText="1"/>
    </xf>
    <xf numFmtId="0" fontId="2" fillId="0" borderId="10" xfId="0" applyFont="1" applyBorder="1" applyAlignment="1">
      <alignment horizontal="justify" vertical="center" wrapText="1"/>
    </xf>
    <xf numFmtId="0" fontId="11" fillId="0" borderId="0" xfId="0" applyFont="1" applyAlignment="1">
      <alignment vertical="center"/>
    </xf>
    <xf numFmtId="0" fontId="11" fillId="0" borderId="56" xfId="0" applyFont="1" applyBorder="1" applyAlignment="1">
      <alignment horizontal="center" vertical="center" wrapText="1"/>
    </xf>
    <xf numFmtId="0" fontId="11" fillId="0" borderId="19" xfId="0" applyFont="1" applyBorder="1" applyAlignment="1">
      <alignment horizontal="center" vertical="center" wrapText="1"/>
    </xf>
    <xf numFmtId="0" fontId="11" fillId="0" borderId="60" xfId="0" applyFont="1" applyBorder="1" applyAlignment="1">
      <alignment horizontal="center" vertical="center" wrapText="1"/>
    </xf>
    <xf numFmtId="0" fontId="11" fillId="0" borderId="61" xfId="0" applyFont="1" applyBorder="1" applyAlignment="1">
      <alignment horizontal="center" vertical="center" wrapText="1"/>
    </xf>
    <xf numFmtId="0" fontId="11" fillId="0" borderId="17" xfId="0" applyFont="1" applyBorder="1" applyAlignment="1">
      <alignment horizontal="center" vertical="center" wrapText="1"/>
    </xf>
    <xf numFmtId="0" fontId="11" fillId="0" borderId="23" xfId="0" applyFont="1" applyBorder="1" applyAlignment="1">
      <alignment horizontal="center" vertical="center" wrapText="1"/>
    </xf>
    <xf numFmtId="0" fontId="11" fillId="0" borderId="10" xfId="0" applyFont="1" applyBorder="1" applyAlignment="1">
      <alignment horizontal="center" vertical="center" wrapText="1"/>
    </xf>
    <xf numFmtId="0" fontId="0" fillId="0" borderId="0" xfId="0" applyAlignment="1">
      <alignment vertical="center" wrapText="1"/>
    </xf>
    <xf numFmtId="0" fontId="7" fillId="0" borderId="0" xfId="0" applyFont="1" applyAlignment="1">
      <alignment horizontal="center" vertical="center"/>
    </xf>
    <xf numFmtId="0" fontId="11" fillId="0" borderId="0" xfId="0" applyFont="1" applyAlignment="1">
      <alignment horizontal="center" vertical="center" wrapText="1"/>
    </xf>
    <xf numFmtId="0" fontId="2" fillId="0" borderId="0" xfId="0" applyFont="1" applyAlignment="1">
      <alignment wrapText="1"/>
    </xf>
    <xf numFmtId="0" fontId="10" fillId="0" borderId="10" xfId="0" applyFont="1" applyBorder="1" applyAlignment="1" applyProtection="1">
      <alignment horizontal="left" vertical="center" wrapText="1"/>
      <protection locked="0"/>
    </xf>
    <xf numFmtId="0" fontId="10" fillId="0" borderId="20" xfId="0" applyFont="1" applyBorder="1" applyAlignment="1" applyProtection="1">
      <alignment horizontal="left" vertical="center" wrapText="1"/>
      <protection locked="0"/>
    </xf>
    <xf numFmtId="0" fontId="2" fillId="0" borderId="10" xfId="0" applyFont="1" applyBorder="1" applyAlignment="1">
      <alignment wrapText="1"/>
    </xf>
    <xf numFmtId="0" fontId="0" fillId="0" borderId="10" xfId="0" applyBorder="1" applyAlignment="1">
      <alignment vertical="center" wrapText="1"/>
    </xf>
    <xf numFmtId="0" fontId="7" fillId="0" borderId="10" xfId="0" applyFont="1" applyBorder="1" applyAlignment="1">
      <alignment horizontal="center" vertical="center"/>
    </xf>
    <xf numFmtId="0" fontId="11" fillId="0" borderId="0" xfId="0" applyFont="1" applyAlignment="1">
      <alignment wrapText="1"/>
    </xf>
    <xf numFmtId="0" fontId="2" fillId="0" borderId="20" xfId="0" applyFont="1" applyBorder="1" applyAlignment="1">
      <alignment wrapText="1"/>
    </xf>
    <xf numFmtId="0" fontId="5" fillId="0" borderId="65" xfId="0" applyFont="1" applyBorder="1" applyAlignment="1">
      <alignment wrapText="1"/>
    </xf>
    <xf numFmtId="0" fontId="5" fillId="0" borderId="68" xfId="0" applyFont="1" applyBorder="1" applyAlignment="1">
      <alignment wrapText="1"/>
    </xf>
    <xf numFmtId="0" fontId="2" fillId="0" borderId="61" xfId="0" applyFont="1" applyBorder="1" applyAlignment="1">
      <alignment wrapText="1"/>
    </xf>
    <xf numFmtId="0" fontId="2" fillId="0" borderId="68" xfId="0" applyFont="1" applyBorder="1" applyAlignment="1">
      <alignment wrapText="1"/>
    </xf>
    <xf numFmtId="0" fontId="2" fillId="0" borderId="62" xfId="0" applyFont="1" applyBorder="1" applyAlignment="1">
      <alignment wrapText="1"/>
    </xf>
    <xf numFmtId="0" fontId="11" fillId="0" borderId="64" xfId="0" applyFont="1" applyBorder="1" applyAlignment="1">
      <alignment wrapText="1"/>
    </xf>
    <xf numFmtId="0" fontId="11" fillId="0" borderId="67" xfId="0" applyFont="1" applyBorder="1" applyAlignment="1">
      <alignment wrapText="1"/>
    </xf>
    <xf numFmtId="0" fontId="11" fillId="0" borderId="20" xfId="0" applyFont="1" applyBorder="1" applyAlignment="1">
      <alignment wrapText="1"/>
    </xf>
    <xf numFmtId="0" fontId="11" fillId="0" borderId="10" xfId="0" applyFont="1" applyBorder="1" applyAlignment="1">
      <alignment horizontal="center" wrapText="1"/>
    </xf>
    <xf numFmtId="0" fontId="11" fillId="0" borderId="17" xfId="0" applyFont="1" applyBorder="1" applyAlignment="1">
      <alignment wrapText="1"/>
    </xf>
    <xf numFmtId="9" fontId="2" fillId="0" borderId="10" xfId="0" applyNumberFormat="1" applyFont="1" applyBorder="1" applyAlignment="1">
      <alignment wrapText="1"/>
    </xf>
    <xf numFmtId="0" fontId="11" fillId="0" borderId="10" xfId="0" applyFont="1" applyBorder="1" applyAlignment="1">
      <alignment wrapText="1"/>
    </xf>
    <xf numFmtId="0" fontId="15" fillId="0" borderId="10" xfId="5" applyFont="1" applyBorder="1" applyAlignment="1">
      <alignment horizontal="center" vertical="center" wrapText="1"/>
    </xf>
    <xf numFmtId="0" fontId="5" fillId="0" borderId="10" xfId="5" applyBorder="1" applyAlignment="1" applyProtection="1">
      <alignment horizontal="justify" vertical="center" wrapText="1"/>
      <protection locked="0"/>
    </xf>
    <xf numFmtId="0" fontId="5" fillId="0" borderId="10" xfId="0" applyFont="1" applyBorder="1" applyAlignment="1">
      <alignment wrapText="1"/>
    </xf>
    <xf numFmtId="0" fontId="2" fillId="0" borderId="17" xfId="0" applyFont="1" applyBorder="1" applyAlignment="1">
      <alignment wrapText="1"/>
    </xf>
    <xf numFmtId="0" fontId="5" fillId="12" borderId="0" xfId="5" applyFill="1"/>
    <xf numFmtId="0" fontId="5" fillId="12" borderId="72" xfId="5" applyFill="1" applyBorder="1"/>
    <xf numFmtId="0" fontId="5" fillId="12" borderId="73" xfId="5" applyFill="1" applyBorder="1"/>
    <xf numFmtId="0" fontId="15" fillId="0" borderId="67" xfId="5" applyFont="1" applyBorder="1" applyAlignment="1">
      <alignment vertical="center" wrapText="1"/>
    </xf>
    <xf numFmtId="0" fontId="15" fillId="0" borderId="17" xfId="5" applyFont="1" applyBorder="1" applyAlignment="1">
      <alignment vertical="center" wrapText="1"/>
    </xf>
    <xf numFmtId="0" fontId="15" fillId="0" borderId="0" xfId="5" applyFont="1" applyAlignment="1">
      <alignment horizontal="center" vertical="center" wrapText="1"/>
    </xf>
    <xf numFmtId="0" fontId="5" fillId="0" borderId="72" xfId="5" applyBorder="1" applyAlignment="1">
      <alignment vertical="center" wrapText="1"/>
    </xf>
    <xf numFmtId="0" fontId="5" fillId="0" borderId="73" xfId="5" applyBorder="1" applyAlignment="1">
      <alignment vertical="center" wrapText="1"/>
    </xf>
    <xf numFmtId="0" fontId="5" fillId="0" borderId="4" xfId="5" applyBorder="1" applyAlignment="1">
      <alignment vertical="center" wrapText="1"/>
    </xf>
    <xf numFmtId="9" fontId="5" fillId="0" borderId="10" xfId="5" applyNumberFormat="1" applyBorder="1" applyAlignment="1">
      <alignment horizontal="center" vertical="center" wrapText="1"/>
    </xf>
    <xf numFmtId="0" fontId="15" fillId="0" borderId="67" xfId="5" applyFont="1" applyBorder="1" applyAlignment="1">
      <alignment horizontal="center" vertical="center" wrapText="1"/>
    </xf>
    <xf numFmtId="0" fontId="15" fillId="0" borderId="17" xfId="5" applyFont="1" applyBorder="1" applyAlignment="1">
      <alignment horizontal="center" vertical="center" wrapText="1"/>
    </xf>
    <xf numFmtId="0" fontId="15" fillId="0" borderId="20" xfId="5" applyFont="1" applyBorder="1" applyAlignment="1">
      <alignment horizontal="center" vertical="center" wrapText="1"/>
    </xf>
    <xf numFmtId="0" fontId="15" fillId="0" borderId="10" xfId="5" applyFont="1" applyBorder="1" applyAlignment="1">
      <alignment vertical="center" wrapText="1"/>
    </xf>
    <xf numFmtId="0" fontId="4" fillId="0" borderId="10" xfId="0" applyFont="1" applyBorder="1" applyAlignment="1">
      <alignment horizontal="center" vertical="center" wrapText="1" readingOrder="1"/>
    </xf>
    <xf numFmtId="0" fontId="4" fillId="0" borderId="62" xfId="0" applyFont="1" applyBorder="1" applyAlignment="1">
      <alignment horizontal="center" vertical="center" wrapText="1" readingOrder="1"/>
    </xf>
    <xf numFmtId="0" fontId="5" fillId="0" borderId="10" xfId="5" applyBorder="1" applyAlignment="1">
      <alignment vertical="center" wrapText="1"/>
    </xf>
    <xf numFmtId="0" fontId="5" fillId="0" borderId="10" xfId="0" applyFont="1" applyBorder="1" applyAlignment="1">
      <alignment horizontal="center" vertical="center" wrapText="1" readingOrder="1"/>
    </xf>
    <xf numFmtId="0" fontId="5" fillId="0" borderId="63" xfId="5" applyBorder="1" applyAlignment="1">
      <alignment horizontal="center" vertical="center" wrapText="1"/>
    </xf>
    <xf numFmtId="0" fontId="5" fillId="0" borderId="10" xfId="5" applyBorder="1" applyAlignment="1">
      <alignment horizontal="justify" vertical="center" wrapText="1"/>
    </xf>
    <xf numFmtId="9" fontId="2" fillId="0" borderId="17" xfId="0" applyNumberFormat="1" applyFont="1" applyBorder="1" applyAlignment="1">
      <alignment horizontal="center" vertical="center" wrapText="1"/>
    </xf>
    <xf numFmtId="0" fontId="5" fillId="0" borderId="0" xfId="5" applyAlignment="1">
      <alignment horizontal="justify" vertical="center" wrapText="1"/>
    </xf>
    <xf numFmtId="0" fontId="14" fillId="13" borderId="10" xfId="0" applyFont="1" applyFill="1" applyBorder="1" applyAlignment="1">
      <alignment horizontal="center" vertical="center" wrapText="1" readingOrder="1"/>
    </xf>
    <xf numFmtId="0" fontId="5" fillId="5" borderId="62" xfId="0" applyFont="1" applyFill="1" applyBorder="1" applyAlignment="1">
      <alignment horizontal="center" vertical="center" wrapText="1" readingOrder="1"/>
    </xf>
    <xf numFmtId="9" fontId="5" fillId="0" borderId="63" xfId="5" applyNumberFormat="1" applyBorder="1" applyAlignment="1">
      <alignment horizontal="center" vertical="center" wrapText="1"/>
    </xf>
    <xf numFmtId="0" fontId="14" fillId="14" borderId="10" xfId="0" applyFont="1" applyFill="1" applyBorder="1" applyAlignment="1">
      <alignment horizontal="center" vertical="center" wrapText="1" readingOrder="1"/>
    </xf>
    <xf numFmtId="0" fontId="14" fillId="11" borderId="10" xfId="0" applyFont="1" applyFill="1" applyBorder="1" applyAlignment="1">
      <alignment horizontal="center" vertical="center" wrapText="1" readingOrder="1"/>
    </xf>
    <xf numFmtId="0" fontId="4" fillId="0" borderId="76" xfId="0" applyFont="1" applyBorder="1" applyAlignment="1">
      <alignment horizontal="center" vertical="center" wrapText="1" readingOrder="1"/>
    </xf>
    <xf numFmtId="0" fontId="14" fillId="11" borderId="76" xfId="0" applyFont="1" applyFill="1" applyBorder="1" applyAlignment="1">
      <alignment horizontal="center" vertical="center" wrapText="1" readingOrder="1"/>
    </xf>
    <xf numFmtId="0" fontId="14" fillId="14" borderId="76" xfId="0" applyFont="1" applyFill="1" applyBorder="1" applyAlignment="1">
      <alignment horizontal="center" vertical="center" wrapText="1" readingOrder="1"/>
    </xf>
    <xf numFmtId="0" fontId="14" fillId="13" borderId="76" xfId="0" applyFont="1" applyFill="1" applyBorder="1" applyAlignment="1">
      <alignment horizontal="center" vertical="center" wrapText="1" readingOrder="1"/>
    </xf>
    <xf numFmtId="0" fontId="5" fillId="5" borderId="66" xfId="0" applyFont="1" applyFill="1" applyBorder="1" applyAlignment="1">
      <alignment horizontal="center" vertical="center" wrapText="1" readingOrder="1"/>
    </xf>
    <xf numFmtId="0" fontId="17" fillId="0" borderId="0" xfId="5" applyFont="1" applyAlignment="1">
      <alignment vertical="center" wrapText="1"/>
    </xf>
    <xf numFmtId="0" fontId="18" fillId="0" borderId="63" xfId="0" applyFont="1" applyBorder="1" applyAlignment="1">
      <alignment horizontal="center" vertical="center" wrapText="1"/>
    </xf>
    <xf numFmtId="0" fontId="18" fillId="0" borderId="10" xfId="0" applyFont="1" applyBorder="1" applyAlignment="1">
      <alignment horizontal="center" vertical="center" wrapText="1"/>
    </xf>
    <xf numFmtId="0" fontId="18" fillId="0" borderId="20" xfId="0" applyFont="1" applyBorder="1" applyAlignment="1">
      <alignment horizontal="center" vertical="center" wrapText="1"/>
    </xf>
    <xf numFmtId="0" fontId="18" fillId="0" borderId="62" xfId="0" applyFont="1" applyBorder="1" applyAlignment="1">
      <alignment horizontal="center" vertical="center" wrapText="1"/>
    </xf>
    <xf numFmtId="0" fontId="17" fillId="0" borderId="0" xfId="5" applyFont="1" applyAlignment="1">
      <alignment horizontal="center" vertical="center" wrapText="1"/>
    </xf>
    <xf numFmtId="0" fontId="8" fillId="11" borderId="63" xfId="0" applyFont="1" applyFill="1" applyBorder="1" applyAlignment="1">
      <alignment horizontal="center" vertical="center" wrapText="1"/>
    </xf>
    <xf numFmtId="0" fontId="8" fillId="0" borderId="10" xfId="0" applyFont="1" applyBorder="1" applyAlignment="1">
      <alignment vertical="center" wrapText="1"/>
    </xf>
    <xf numFmtId="0" fontId="8" fillId="0" borderId="20" xfId="0" applyFont="1" applyBorder="1" applyAlignment="1">
      <alignment horizontal="center" vertical="center" wrapText="1"/>
    </xf>
    <xf numFmtId="9" fontId="8" fillId="0" borderId="62" xfId="0" applyNumberFormat="1" applyFont="1" applyBorder="1" applyAlignment="1">
      <alignment horizontal="center" vertical="center" wrapText="1"/>
    </xf>
    <xf numFmtId="0" fontId="19" fillId="0" borderId="0" xfId="5" applyFont="1" applyAlignment="1">
      <alignment vertical="center" wrapText="1"/>
    </xf>
    <xf numFmtId="9" fontId="8" fillId="0" borderId="10" xfId="0" applyNumberFormat="1" applyFont="1" applyBorder="1" applyAlignment="1">
      <alignment horizontal="center" vertical="center" wrapText="1"/>
    </xf>
    <xf numFmtId="0" fontId="8" fillId="0" borderId="68" xfId="0" applyFont="1" applyBorder="1" applyAlignment="1">
      <alignment vertical="center" wrapText="1"/>
    </xf>
    <xf numFmtId="0" fontId="8" fillId="15" borderId="63" xfId="0" applyFont="1" applyFill="1" applyBorder="1" applyAlignment="1">
      <alignment horizontal="center" vertical="center" wrapText="1"/>
    </xf>
    <xf numFmtId="0" fontId="8" fillId="0" borderId="10" xfId="0" applyFont="1" applyBorder="1" applyAlignment="1">
      <alignment horizontal="justify" vertical="center" wrapText="1"/>
    </xf>
    <xf numFmtId="0" fontId="8" fillId="0" borderId="62" xfId="0" applyFont="1" applyBorder="1" applyAlignment="1">
      <alignment vertical="center" wrapText="1"/>
    </xf>
    <xf numFmtId="0" fontId="8" fillId="8" borderId="63" xfId="0" applyFont="1" applyFill="1" applyBorder="1" applyAlignment="1">
      <alignment horizontal="center" vertical="center" wrapText="1"/>
    </xf>
    <xf numFmtId="0" fontId="8" fillId="16" borderId="63" xfId="0" applyFont="1" applyFill="1" applyBorder="1" applyAlignment="1">
      <alignment horizontal="center" vertical="center" wrapText="1"/>
    </xf>
    <xf numFmtId="0" fontId="8" fillId="5" borderId="63" xfId="0" applyFont="1" applyFill="1" applyBorder="1" applyAlignment="1">
      <alignment horizontal="center" vertical="center" wrapText="1"/>
    </xf>
    <xf numFmtId="0" fontId="19" fillId="0" borderId="75" xfId="5" applyFont="1" applyBorder="1" applyAlignment="1">
      <alignment vertical="center" wrapText="1"/>
    </xf>
    <xf numFmtId="0" fontId="19" fillId="0" borderId="76" xfId="5" applyFont="1" applyBorder="1" applyAlignment="1">
      <alignment vertical="center" wrapText="1"/>
    </xf>
    <xf numFmtId="0" fontId="19" fillId="0" borderId="78" xfId="5" applyFont="1" applyBorder="1" applyAlignment="1">
      <alignment horizontal="center" vertical="center" wrapText="1"/>
    </xf>
    <xf numFmtId="0" fontId="19" fillId="0" borderId="66" xfId="5" applyFont="1" applyBorder="1" applyAlignment="1">
      <alignment vertical="center" wrapText="1"/>
    </xf>
    <xf numFmtId="0" fontId="18" fillId="0" borderId="59" xfId="0" applyFont="1" applyBorder="1" applyAlignment="1">
      <alignment horizontal="justify" vertical="center" wrapText="1"/>
    </xf>
    <xf numFmtId="0" fontId="8" fillId="4" borderId="63" xfId="0" applyFont="1" applyFill="1" applyBorder="1" applyAlignment="1">
      <alignment horizontal="center" vertical="center" wrapText="1"/>
    </xf>
    <xf numFmtId="0" fontId="5" fillId="0" borderId="0" xfId="0" applyFont="1" applyAlignment="1">
      <alignment horizontal="center" vertical="center" wrapText="1" readingOrder="1"/>
    </xf>
    <xf numFmtId="0" fontId="5" fillId="12" borderId="82" xfId="5" applyFill="1" applyBorder="1"/>
    <xf numFmtId="0" fontId="5" fillId="0" borderId="79" xfId="5" applyBorder="1" applyAlignment="1">
      <alignment vertical="center" wrapText="1"/>
    </xf>
    <xf numFmtId="0" fontId="5" fillId="0" borderId="0" xfId="5" applyAlignment="1">
      <alignment vertical="center" wrapText="1"/>
    </xf>
    <xf numFmtId="0" fontId="5" fillId="5" borderId="10" xfId="0" applyFont="1" applyFill="1" applyBorder="1" applyAlignment="1">
      <alignment horizontal="center" vertical="center" wrapText="1" readingOrder="1"/>
    </xf>
    <xf numFmtId="49" fontId="2" fillId="0" borderId="10" xfId="0" applyNumberFormat="1" applyFont="1" applyBorder="1" applyAlignment="1">
      <alignment wrapText="1"/>
    </xf>
    <xf numFmtId="0" fontId="20" fillId="0" borderId="0" xfId="5" applyFont="1" applyAlignment="1">
      <alignment vertical="center" wrapText="1"/>
    </xf>
    <xf numFmtId="0" fontId="20" fillId="0" borderId="0" xfId="0" applyFont="1" applyAlignment="1">
      <alignment vertical="center" readingOrder="1"/>
    </xf>
    <xf numFmtId="0" fontId="12" fillId="0" borderId="98" xfId="0" applyFont="1" applyBorder="1" applyAlignment="1" applyProtection="1">
      <alignment horizontal="center" vertical="center"/>
      <protection locked="0"/>
    </xf>
    <xf numFmtId="4" fontId="12" fillId="0" borderId="98" xfId="0" applyNumberFormat="1" applyFont="1" applyBorder="1" applyAlignment="1" applyProtection="1">
      <alignment horizontal="justify" vertical="center" wrapText="1"/>
      <protection locked="0"/>
    </xf>
    <xf numFmtId="4" fontId="12" fillId="0" borderId="98" xfId="0" applyNumberFormat="1" applyFont="1" applyBorder="1" applyAlignment="1" applyProtection="1">
      <alignment horizontal="justify" vertical="center"/>
      <protection locked="0"/>
    </xf>
    <xf numFmtId="0" fontId="12" fillId="0" borderId="100" xfId="0" applyFont="1" applyBorder="1" applyAlignment="1" applyProtection="1">
      <alignment horizontal="center" vertical="center"/>
      <protection locked="0"/>
    </xf>
    <xf numFmtId="4" fontId="12" fillId="0" borderId="119" xfId="0" applyNumberFormat="1" applyFont="1" applyBorder="1" applyAlignment="1" applyProtection="1">
      <alignment horizontal="justify" vertical="center"/>
      <protection locked="0"/>
    </xf>
    <xf numFmtId="0" fontId="8" fillId="0" borderId="0" xfId="0" applyFont="1" applyAlignment="1" applyProtection="1">
      <alignment vertical="center" wrapText="1"/>
      <protection locked="0"/>
    </xf>
    <xf numFmtId="49" fontId="12" fillId="0" borderId="96" xfId="0" applyNumberFormat="1" applyFont="1" applyBorder="1" applyAlignment="1" applyProtection="1">
      <alignment horizontal="center" vertical="center"/>
      <protection locked="0"/>
    </xf>
    <xf numFmtId="0" fontId="5" fillId="4" borderId="10" xfId="0" applyFont="1" applyFill="1" applyBorder="1" applyAlignment="1">
      <alignment horizontal="center" vertical="center" wrapText="1"/>
    </xf>
    <xf numFmtId="0" fontId="15" fillId="4" borderId="10" xfId="0" applyFont="1" applyFill="1" applyBorder="1" applyAlignment="1">
      <alignment horizontal="center" vertical="center" wrapText="1"/>
    </xf>
    <xf numFmtId="9" fontId="12" fillId="9" borderId="98" xfId="1" applyFont="1" applyFill="1" applyBorder="1" applyAlignment="1" applyProtection="1">
      <alignment horizontal="center" vertical="center"/>
    </xf>
    <xf numFmtId="9" fontId="12" fillId="9" borderId="13" xfId="1" applyFont="1" applyFill="1" applyBorder="1" applyAlignment="1" applyProtection="1">
      <alignment horizontal="center" vertical="center"/>
    </xf>
    <xf numFmtId="9" fontId="12" fillId="9" borderId="120" xfId="1" applyFont="1" applyFill="1" applyBorder="1" applyAlignment="1" applyProtection="1">
      <alignment horizontal="center" vertical="center"/>
    </xf>
    <xf numFmtId="0" fontId="12" fillId="0" borderId="158" xfId="0" applyFont="1" applyBorder="1" applyAlignment="1" applyProtection="1">
      <alignment horizontal="center" vertical="center"/>
      <protection locked="0"/>
    </xf>
    <xf numFmtId="0" fontId="9" fillId="0" borderId="54" xfId="0" applyFont="1" applyBorder="1" applyAlignment="1" applyProtection="1">
      <alignment horizontal="left" vertical="center" wrapText="1"/>
      <protection locked="0"/>
    </xf>
    <xf numFmtId="4" fontId="9" fillId="10" borderId="0" xfId="0" applyNumberFormat="1" applyFont="1" applyFill="1" applyAlignment="1" applyProtection="1">
      <alignment horizontal="center" vertical="center"/>
      <protection locked="0"/>
    </xf>
    <xf numFmtId="0" fontId="8" fillId="0" borderId="0" xfId="0" applyFont="1"/>
    <xf numFmtId="0" fontId="9" fillId="0" borderId="0" xfId="0" applyFont="1" applyAlignment="1" applyProtection="1">
      <alignment horizontal="left" vertical="center" wrapText="1"/>
      <protection locked="0"/>
    </xf>
    <xf numFmtId="4" fontId="9" fillId="10" borderId="0" xfId="0" applyNumberFormat="1" applyFont="1" applyFill="1" applyAlignment="1" applyProtection="1">
      <alignment horizontal="left" vertical="center" wrapText="1"/>
      <protection locked="0"/>
    </xf>
    <xf numFmtId="4" fontId="9" fillId="10" borderId="0" xfId="0" applyNumberFormat="1" applyFont="1" applyFill="1" applyAlignment="1" applyProtection="1">
      <alignment horizontal="left" vertical="center"/>
      <protection locked="0"/>
    </xf>
    <xf numFmtId="4" fontId="12" fillId="10" borderId="0" xfId="0" applyNumberFormat="1" applyFont="1" applyFill="1" applyAlignment="1" applyProtection="1">
      <alignment horizontal="left" vertical="center" wrapText="1"/>
      <protection locked="0"/>
    </xf>
    <xf numFmtId="4" fontId="12" fillId="10" borderId="0" xfId="0" applyNumberFormat="1" applyFont="1" applyFill="1" applyAlignment="1" applyProtection="1">
      <alignment vertical="center"/>
      <protection locked="0"/>
    </xf>
    <xf numFmtId="4" fontId="12" fillId="10" borderId="0" xfId="0" applyNumberFormat="1" applyFont="1" applyFill="1" applyAlignment="1" applyProtection="1">
      <alignment horizontal="center" vertical="center"/>
      <protection locked="0"/>
    </xf>
    <xf numFmtId="4" fontId="12" fillId="3" borderId="0" xfId="0" applyNumberFormat="1" applyFont="1" applyFill="1" applyAlignment="1" applyProtection="1">
      <alignment vertical="center"/>
      <protection locked="0"/>
    </xf>
    <xf numFmtId="0" fontId="8" fillId="4" borderId="0" xfId="0" applyFont="1" applyFill="1" applyAlignment="1" applyProtection="1">
      <alignment vertical="center"/>
      <protection locked="0"/>
    </xf>
    <xf numFmtId="4" fontId="9" fillId="2" borderId="30" xfId="0" applyNumberFormat="1" applyFont="1" applyFill="1" applyBorder="1" applyAlignment="1" applyProtection="1">
      <alignment horizontal="center" vertical="center"/>
      <protection locked="0"/>
    </xf>
    <xf numFmtId="4" fontId="9" fillId="2" borderId="36" xfId="0" applyNumberFormat="1" applyFont="1" applyFill="1" applyBorder="1" applyAlignment="1" applyProtection="1">
      <alignment horizontal="center" vertical="center"/>
      <protection locked="0"/>
    </xf>
    <xf numFmtId="4" fontId="9" fillId="2" borderId="36" xfId="0" applyNumberFormat="1" applyFont="1" applyFill="1" applyBorder="1" applyAlignment="1" applyProtection="1">
      <alignment horizontal="center" vertical="center" textRotation="90"/>
      <protection locked="0"/>
    </xf>
    <xf numFmtId="4" fontId="9" fillId="2" borderId="36" xfId="0" applyNumberFormat="1" applyFont="1" applyFill="1" applyBorder="1" applyAlignment="1" applyProtection="1">
      <alignment horizontal="center" vertical="center" textRotation="90" wrapText="1"/>
      <protection locked="0"/>
    </xf>
    <xf numFmtId="4" fontId="9" fillId="2" borderId="37" xfId="0" applyNumberFormat="1" applyFont="1" applyFill="1" applyBorder="1" applyAlignment="1" applyProtection="1">
      <alignment horizontal="center" vertical="center" textRotation="90"/>
      <protection locked="0"/>
    </xf>
    <xf numFmtId="0" fontId="13" fillId="12" borderId="82" xfId="5" applyFont="1" applyFill="1" applyBorder="1"/>
    <xf numFmtId="0" fontId="13" fillId="12" borderId="72" xfId="5" applyFont="1" applyFill="1" applyBorder="1"/>
    <xf numFmtId="0" fontId="13" fillId="12" borderId="73" xfId="5" applyFont="1" applyFill="1" applyBorder="1"/>
    <xf numFmtId="0" fontId="13" fillId="0" borderId="79" xfId="5" applyFont="1" applyBorder="1" applyAlignment="1">
      <alignment vertical="center" wrapText="1"/>
    </xf>
    <xf numFmtId="0" fontId="13" fillId="0" borderId="4" xfId="5" applyFont="1" applyBorder="1" applyAlignment="1">
      <alignment vertical="center" wrapText="1"/>
    </xf>
    <xf numFmtId="0" fontId="13" fillId="0" borderId="0" xfId="5" applyFont="1" applyAlignment="1">
      <alignment vertical="center" wrapText="1"/>
    </xf>
    <xf numFmtId="9" fontId="13" fillId="0" borderId="10" xfId="5" applyNumberFormat="1" applyFont="1" applyBorder="1" applyAlignment="1">
      <alignment horizontal="center" vertical="center" wrapText="1"/>
    </xf>
    <xf numFmtId="0" fontId="13" fillId="0" borderId="10" xfId="5" applyFont="1" applyBorder="1" applyAlignment="1">
      <alignment vertical="center" wrapText="1"/>
    </xf>
    <xf numFmtId="0" fontId="13" fillId="0" borderId="10" xfId="0" applyFont="1" applyBorder="1" applyAlignment="1">
      <alignment horizontal="center" vertical="center" wrapText="1" readingOrder="1"/>
    </xf>
    <xf numFmtId="9" fontId="13" fillId="0" borderId="63" xfId="5" applyNumberFormat="1" applyFont="1" applyBorder="1" applyAlignment="1">
      <alignment horizontal="center" vertical="center" wrapText="1"/>
    </xf>
    <xf numFmtId="0" fontId="12" fillId="13" borderId="10" xfId="0" applyFont="1" applyFill="1" applyBorder="1" applyAlignment="1">
      <alignment horizontal="center" vertical="center" wrapText="1" readingOrder="1"/>
    </xf>
    <xf numFmtId="0" fontId="13" fillId="5" borderId="10" xfId="0" applyFont="1" applyFill="1" applyBorder="1" applyAlignment="1">
      <alignment horizontal="center" vertical="center" wrapText="1" readingOrder="1"/>
    </xf>
    <xf numFmtId="0" fontId="12" fillId="14" borderId="10" xfId="0" applyFont="1" applyFill="1" applyBorder="1" applyAlignment="1">
      <alignment horizontal="center" vertical="center" wrapText="1" readingOrder="1"/>
    </xf>
    <xf numFmtId="0" fontId="12" fillId="11" borderId="10" xfId="0" applyFont="1" applyFill="1" applyBorder="1" applyAlignment="1">
      <alignment horizontal="center" vertical="center" wrapText="1" readingOrder="1"/>
    </xf>
    <xf numFmtId="0" fontId="21" fillId="0" borderId="0" xfId="5" applyFont="1" applyAlignment="1">
      <alignment horizontal="center" vertical="center" textRotation="90" wrapText="1"/>
    </xf>
    <xf numFmtId="9" fontId="13" fillId="0" borderId="0" xfId="5" applyNumberFormat="1" applyFont="1" applyAlignment="1">
      <alignment horizontal="center" vertical="center" wrapText="1"/>
    </xf>
    <xf numFmtId="0" fontId="13" fillId="0" borderId="0" xfId="0" applyFont="1" applyAlignment="1">
      <alignment horizontal="center" vertical="center" wrapText="1" readingOrder="1"/>
    </xf>
    <xf numFmtId="0" fontId="12" fillId="11" borderId="0" xfId="0" applyFont="1" applyFill="1" applyAlignment="1">
      <alignment horizontal="center" vertical="center" wrapText="1" readingOrder="1"/>
    </xf>
    <xf numFmtId="0" fontId="12" fillId="14" borderId="0" xfId="0" applyFont="1" applyFill="1" applyAlignment="1">
      <alignment horizontal="center" vertical="center" wrapText="1" readingOrder="1"/>
    </xf>
    <xf numFmtId="0" fontId="12" fillId="13" borderId="0" xfId="0" applyFont="1" applyFill="1" applyAlignment="1">
      <alignment horizontal="center" vertical="center" wrapText="1" readingOrder="1"/>
    </xf>
    <xf numFmtId="0" fontId="13" fillId="5" borderId="0" xfId="0" applyFont="1" applyFill="1" applyAlignment="1">
      <alignment horizontal="center" vertical="center" wrapText="1" readingOrder="1"/>
    </xf>
    <xf numFmtId="0" fontId="8" fillId="0" borderId="0" xfId="0" applyFont="1" applyAlignment="1" applyProtection="1">
      <alignment horizontal="justify" vertical="center"/>
      <protection locked="0"/>
    </xf>
    <xf numFmtId="0" fontId="8" fillId="0" borderId="0" xfId="0" applyFont="1" applyAlignment="1" applyProtection="1">
      <alignment horizontal="center" vertical="center"/>
      <protection locked="0"/>
    </xf>
    <xf numFmtId="9" fontId="12" fillId="9" borderId="121" xfId="1" applyFont="1" applyFill="1" applyBorder="1" applyAlignment="1" applyProtection="1">
      <alignment horizontal="center" vertical="center"/>
    </xf>
    <xf numFmtId="4" fontId="9" fillId="0" borderId="96" xfId="1" applyNumberFormat="1" applyFont="1" applyFill="1" applyBorder="1" applyAlignment="1" applyProtection="1">
      <alignment horizontal="center" vertical="center" wrapText="1"/>
    </xf>
    <xf numFmtId="4" fontId="9" fillId="0" borderId="2" xfId="1" applyNumberFormat="1" applyFont="1" applyFill="1" applyBorder="1" applyAlignment="1" applyProtection="1">
      <alignment horizontal="center" vertical="center" wrapText="1"/>
    </xf>
    <xf numFmtId="4" fontId="9" fillId="0" borderId="114" xfId="1" applyNumberFormat="1" applyFont="1" applyFill="1" applyBorder="1" applyAlignment="1" applyProtection="1">
      <alignment horizontal="center" vertical="center" wrapText="1"/>
    </xf>
    <xf numFmtId="4" fontId="12" fillId="9" borderId="96" xfId="0" applyNumberFormat="1" applyFont="1" applyFill="1" applyBorder="1" applyAlignment="1">
      <alignment horizontal="center" vertical="center"/>
    </xf>
    <xf numFmtId="9" fontId="12" fillId="9" borderId="96" xfId="0" applyNumberFormat="1" applyFont="1" applyFill="1" applyBorder="1" applyAlignment="1">
      <alignment horizontal="center" vertical="center"/>
    </xf>
    <xf numFmtId="4" fontId="12" fillId="6" borderId="96" xfId="0" applyNumberFormat="1" applyFont="1" applyFill="1" applyBorder="1" applyAlignment="1">
      <alignment horizontal="center" vertical="center"/>
    </xf>
    <xf numFmtId="9" fontId="12" fillId="6" borderId="96" xfId="1" applyFont="1" applyFill="1" applyBorder="1" applyAlignment="1" applyProtection="1">
      <alignment horizontal="center" vertical="center"/>
    </xf>
    <xf numFmtId="4" fontId="12" fillId="9" borderId="96" xfId="0" applyNumberFormat="1" applyFont="1" applyFill="1" applyBorder="1" applyAlignment="1">
      <alignment horizontal="center" vertical="center" wrapText="1"/>
    </xf>
    <xf numFmtId="4" fontId="12" fillId="9" borderId="104" xfId="0" applyNumberFormat="1" applyFont="1" applyFill="1" applyBorder="1" applyAlignment="1">
      <alignment horizontal="center" vertical="center"/>
    </xf>
    <xf numFmtId="4" fontId="8" fillId="6" borderId="110" xfId="0" applyNumberFormat="1" applyFont="1" applyFill="1" applyBorder="1" applyAlignment="1">
      <alignment horizontal="center" vertical="center"/>
    </xf>
    <xf numFmtId="9" fontId="12" fillId="7" borderId="110" xfId="1" applyFont="1" applyFill="1" applyBorder="1" applyAlignment="1" applyProtection="1">
      <alignment horizontal="center" vertical="center"/>
    </xf>
    <xf numFmtId="4" fontId="12" fillId="9" borderId="98" xfId="0" applyNumberFormat="1" applyFont="1" applyFill="1" applyBorder="1" applyAlignment="1">
      <alignment horizontal="center" vertical="center"/>
    </xf>
    <xf numFmtId="9" fontId="12" fillId="9" borderId="98" xfId="0" applyNumberFormat="1" applyFont="1" applyFill="1" applyBorder="1" applyAlignment="1">
      <alignment horizontal="center" vertical="center"/>
    </xf>
    <xf numFmtId="4" fontId="12" fillId="6" borderId="98" xfId="0" applyNumberFormat="1" applyFont="1" applyFill="1" applyBorder="1" applyAlignment="1">
      <alignment horizontal="center" vertical="center"/>
    </xf>
    <xf numFmtId="9" fontId="12" fillId="6" borderId="98" xfId="1" applyFont="1" applyFill="1" applyBorder="1" applyAlignment="1" applyProtection="1">
      <alignment horizontal="center" vertical="center"/>
    </xf>
    <xf numFmtId="4" fontId="12" fillId="9" borderId="105" xfId="0" applyNumberFormat="1" applyFont="1" applyFill="1" applyBorder="1" applyAlignment="1">
      <alignment horizontal="center" vertical="center"/>
    </xf>
    <xf numFmtId="4" fontId="8" fillId="6" borderId="14" xfId="0" applyNumberFormat="1" applyFont="1" applyFill="1" applyBorder="1" applyAlignment="1">
      <alignment horizontal="center" vertical="center"/>
    </xf>
    <xf numFmtId="9" fontId="12" fillId="7" borderId="14" xfId="1" applyFont="1" applyFill="1" applyBorder="1" applyAlignment="1" applyProtection="1">
      <alignment horizontal="center" vertical="center"/>
    </xf>
    <xf numFmtId="4" fontId="8" fillId="6" borderId="111" xfId="0" applyNumberFormat="1" applyFont="1" applyFill="1" applyBorder="1" applyAlignment="1">
      <alignment horizontal="center" vertical="center"/>
    </xf>
    <xf numFmtId="9" fontId="12" fillId="7" borderId="111" xfId="1" applyFont="1" applyFill="1" applyBorder="1" applyAlignment="1" applyProtection="1">
      <alignment horizontal="center" vertical="center"/>
    </xf>
    <xf numFmtId="4" fontId="12" fillId="9" borderId="115" xfId="0" applyNumberFormat="1" applyFont="1" applyFill="1" applyBorder="1" applyAlignment="1">
      <alignment horizontal="center" vertical="center"/>
    </xf>
    <xf numFmtId="9" fontId="12" fillId="9" borderId="115" xfId="0" applyNumberFormat="1" applyFont="1" applyFill="1" applyBorder="1" applyAlignment="1">
      <alignment horizontal="center" vertical="center"/>
    </xf>
    <xf numFmtId="4" fontId="12" fillId="6" borderId="115" xfId="0" applyNumberFormat="1" applyFont="1" applyFill="1" applyBorder="1" applyAlignment="1">
      <alignment horizontal="center" vertical="center"/>
    </xf>
    <xf numFmtId="9" fontId="12" fillId="6" borderId="115" xfId="1" applyFont="1" applyFill="1" applyBorder="1" applyAlignment="1" applyProtection="1">
      <alignment horizontal="center" vertical="center"/>
    </xf>
    <xf numFmtId="4" fontId="12" fillId="9" borderId="116" xfId="0" applyNumberFormat="1" applyFont="1" applyFill="1" applyBorder="1" applyAlignment="1">
      <alignment horizontal="center" vertical="center"/>
    </xf>
    <xf numFmtId="4" fontId="12" fillId="9" borderId="117" xfId="0" applyNumberFormat="1" applyFont="1" applyFill="1" applyBorder="1" applyAlignment="1">
      <alignment horizontal="center" vertical="center"/>
    </xf>
    <xf numFmtId="4" fontId="12" fillId="9" borderId="13" xfId="0" applyNumberFormat="1" applyFont="1" applyFill="1" applyBorder="1" applyAlignment="1">
      <alignment horizontal="center" vertical="center"/>
    </xf>
    <xf numFmtId="9" fontId="12" fillId="9" borderId="13" xfId="0" applyNumberFormat="1" applyFont="1" applyFill="1" applyBorder="1" applyAlignment="1">
      <alignment horizontal="center" vertical="center"/>
    </xf>
    <xf numFmtId="4" fontId="12" fillId="6" borderId="13" xfId="0" applyNumberFormat="1" applyFont="1" applyFill="1" applyBorder="1" applyAlignment="1">
      <alignment horizontal="center" vertical="center"/>
    </xf>
    <xf numFmtId="9" fontId="12" fillId="6" borderId="13" xfId="1" applyFont="1" applyFill="1" applyBorder="1" applyAlignment="1" applyProtection="1">
      <alignment horizontal="center" vertical="center"/>
    </xf>
    <xf numFmtId="4" fontId="12" fillId="9" borderId="33" xfId="0" applyNumberFormat="1" applyFont="1" applyFill="1" applyBorder="1" applyAlignment="1">
      <alignment horizontal="center" vertical="center"/>
    </xf>
    <xf numFmtId="4" fontId="12" fillId="9" borderId="15" xfId="0" applyNumberFormat="1" applyFont="1" applyFill="1" applyBorder="1" applyAlignment="1">
      <alignment horizontal="center" vertical="center"/>
    </xf>
    <xf numFmtId="4" fontId="12" fillId="9" borderId="2" xfId="0" applyNumberFormat="1" applyFont="1" applyFill="1" applyBorder="1" applyAlignment="1">
      <alignment horizontal="center" vertical="center"/>
    </xf>
    <xf numFmtId="4" fontId="12" fillId="9" borderId="3" xfId="0" applyNumberFormat="1" applyFont="1" applyFill="1" applyBorder="1" applyAlignment="1">
      <alignment horizontal="center" vertical="center"/>
    </xf>
    <xf numFmtId="4" fontId="12" fillId="9" borderId="16" xfId="0" applyNumberFormat="1" applyFont="1" applyFill="1" applyBorder="1" applyAlignment="1">
      <alignment horizontal="center" vertical="center"/>
    </xf>
    <xf numFmtId="4" fontId="12" fillId="9" borderId="34" xfId="0" applyNumberFormat="1" applyFont="1" applyFill="1" applyBorder="1" applyAlignment="1">
      <alignment horizontal="center" vertical="center"/>
    </xf>
    <xf numFmtId="4" fontId="12" fillId="9" borderId="35" xfId="0" applyNumberFormat="1" applyFont="1" applyFill="1" applyBorder="1" applyAlignment="1">
      <alignment horizontal="center" vertical="center"/>
    </xf>
    <xf numFmtId="4" fontId="12" fillId="9" borderId="11" xfId="0" applyNumberFormat="1" applyFont="1" applyFill="1" applyBorder="1" applyAlignment="1">
      <alignment horizontal="center" vertical="center"/>
    </xf>
    <xf numFmtId="4" fontId="12" fillId="9" borderId="12" xfId="0" applyNumberFormat="1" applyFont="1" applyFill="1" applyBorder="1" applyAlignment="1">
      <alignment horizontal="center" vertical="center"/>
    </xf>
    <xf numFmtId="4" fontId="12" fillId="9" borderId="120" xfId="0" applyNumberFormat="1" applyFont="1" applyFill="1" applyBorder="1" applyAlignment="1">
      <alignment horizontal="center" vertical="center"/>
    </xf>
    <xf numFmtId="9" fontId="12" fillId="9" borderId="121" xfId="0" applyNumberFormat="1" applyFont="1" applyFill="1" applyBorder="1" applyAlignment="1">
      <alignment horizontal="center" vertical="center"/>
    </xf>
    <xf numFmtId="4" fontId="12" fillId="6" borderId="121" xfId="0" applyNumberFormat="1" applyFont="1" applyFill="1" applyBorder="1" applyAlignment="1">
      <alignment horizontal="center" vertical="center"/>
    </xf>
    <xf numFmtId="9" fontId="12" fillId="6" borderId="120" xfId="1" applyFont="1" applyFill="1" applyBorder="1" applyAlignment="1" applyProtection="1">
      <alignment horizontal="center" vertical="center"/>
    </xf>
    <xf numFmtId="4" fontId="12" fillId="9" borderId="121" xfId="0" applyNumberFormat="1" applyFont="1" applyFill="1" applyBorder="1" applyAlignment="1">
      <alignment horizontal="center" vertical="center"/>
    </xf>
    <xf numFmtId="4" fontId="12" fillId="9" borderId="122" xfId="0" applyNumberFormat="1" applyFont="1" applyFill="1" applyBorder="1" applyAlignment="1">
      <alignment horizontal="center" vertical="center"/>
    </xf>
    <xf numFmtId="4" fontId="12" fillId="9" borderId="123" xfId="0" applyNumberFormat="1" applyFont="1" applyFill="1" applyBorder="1" applyAlignment="1">
      <alignment horizontal="center" vertical="center"/>
    </xf>
    <xf numFmtId="4" fontId="12" fillId="9" borderId="131" xfId="0" applyNumberFormat="1" applyFont="1" applyFill="1" applyBorder="1" applyAlignment="1">
      <alignment horizontal="center" vertical="center"/>
    </xf>
    <xf numFmtId="9" fontId="12" fillId="9" borderId="2" xfId="0" applyNumberFormat="1" applyFont="1" applyFill="1" applyBorder="1" applyAlignment="1">
      <alignment horizontal="center" vertical="center"/>
    </xf>
    <xf numFmtId="4" fontId="12" fillId="6" borderId="2" xfId="0" applyNumberFormat="1" applyFont="1" applyFill="1" applyBorder="1" applyAlignment="1">
      <alignment horizontal="center" vertical="center"/>
    </xf>
    <xf numFmtId="9" fontId="12" fillId="9" borderId="131" xfId="1" applyFont="1" applyFill="1" applyBorder="1" applyAlignment="1" applyProtection="1">
      <alignment horizontal="center" vertical="center"/>
    </xf>
    <xf numFmtId="9" fontId="12" fillId="6" borderId="131" xfId="1" applyFont="1" applyFill="1" applyBorder="1" applyAlignment="1" applyProtection="1">
      <alignment horizontal="center" vertical="center"/>
    </xf>
    <xf numFmtId="4" fontId="8" fillId="6" borderId="36" xfId="0" applyNumberFormat="1" applyFont="1" applyFill="1" applyBorder="1" applyAlignment="1">
      <alignment horizontal="center" vertical="center"/>
    </xf>
    <xf numFmtId="9" fontId="12" fillId="7" borderId="36" xfId="1" applyFont="1" applyFill="1" applyBorder="1" applyAlignment="1" applyProtection="1">
      <alignment horizontal="center" vertical="center"/>
    </xf>
    <xf numFmtId="4" fontId="12" fillId="9" borderId="156" xfId="0" applyNumberFormat="1" applyFont="1" applyFill="1" applyBorder="1" applyAlignment="1">
      <alignment horizontal="center" vertical="center"/>
    </xf>
    <xf numFmtId="9" fontId="12" fillId="9" borderId="156" xfId="0" applyNumberFormat="1" applyFont="1" applyFill="1" applyBorder="1" applyAlignment="1">
      <alignment horizontal="center" vertical="center"/>
    </xf>
    <xf numFmtId="4" fontId="12" fillId="6" borderId="156" xfId="0" applyNumberFormat="1" applyFont="1" applyFill="1" applyBorder="1" applyAlignment="1">
      <alignment horizontal="center" vertical="center"/>
    </xf>
    <xf numFmtId="9" fontId="12" fillId="6" borderId="156" xfId="1" applyFont="1" applyFill="1" applyBorder="1" applyAlignment="1" applyProtection="1">
      <alignment horizontal="center" vertical="center"/>
    </xf>
    <xf numFmtId="4" fontId="12" fillId="9" borderId="162" xfId="0" applyNumberFormat="1" applyFont="1" applyFill="1" applyBorder="1" applyAlignment="1">
      <alignment horizontal="center" vertical="center"/>
    </xf>
    <xf numFmtId="4" fontId="12" fillId="9" borderId="163" xfId="0" applyNumberFormat="1" applyFont="1" applyFill="1" applyBorder="1" applyAlignment="1">
      <alignment horizontal="center" vertical="center"/>
    </xf>
    <xf numFmtId="4" fontId="8" fillId="6" borderId="164" xfId="0" applyNumberFormat="1" applyFont="1" applyFill="1" applyBorder="1" applyAlignment="1">
      <alignment horizontal="center" vertical="center"/>
    </xf>
    <xf numFmtId="9" fontId="12" fillId="7" borderId="164" xfId="1" applyFont="1" applyFill="1" applyBorder="1" applyAlignment="1" applyProtection="1">
      <alignment horizontal="center" vertical="center"/>
    </xf>
    <xf numFmtId="9" fontId="12" fillId="6" borderId="121" xfId="1" applyFont="1" applyFill="1" applyBorder="1" applyAlignment="1" applyProtection="1">
      <alignment horizontal="center" vertical="center"/>
    </xf>
    <xf numFmtId="4" fontId="8" fillId="6" borderId="27" xfId="0" applyNumberFormat="1" applyFont="1" applyFill="1" applyBorder="1" applyAlignment="1">
      <alignment horizontal="center" vertical="center"/>
    </xf>
    <xf numFmtId="9" fontId="12" fillId="7" borderId="27" xfId="1" applyFont="1" applyFill="1" applyBorder="1" applyAlignment="1" applyProtection="1">
      <alignment horizontal="center" vertical="center"/>
    </xf>
    <xf numFmtId="4" fontId="12" fillId="9" borderId="169" xfId="0" applyNumberFormat="1" applyFont="1" applyFill="1" applyBorder="1" applyAlignment="1">
      <alignment horizontal="center" vertical="center"/>
    </xf>
    <xf numFmtId="9" fontId="12" fillId="9" borderId="170" xfId="0" applyNumberFormat="1" applyFont="1" applyFill="1" applyBorder="1" applyAlignment="1">
      <alignment horizontal="center" vertical="center"/>
    </xf>
    <xf numFmtId="4" fontId="12" fillId="6" borderId="170" xfId="0" applyNumberFormat="1" applyFont="1" applyFill="1" applyBorder="1" applyAlignment="1">
      <alignment horizontal="center" vertical="center"/>
    </xf>
    <xf numFmtId="9" fontId="12" fillId="9" borderId="169" xfId="1" applyFont="1" applyFill="1" applyBorder="1" applyAlignment="1" applyProtection="1">
      <alignment horizontal="center" vertical="center"/>
    </xf>
    <xf numFmtId="9" fontId="12" fillId="6" borderId="169" xfId="1" applyFont="1" applyFill="1" applyBorder="1" applyAlignment="1" applyProtection="1">
      <alignment horizontal="center" vertical="center"/>
    </xf>
    <xf numFmtId="4" fontId="12" fillId="9" borderId="170" xfId="0" applyNumberFormat="1" applyFont="1" applyFill="1" applyBorder="1" applyAlignment="1">
      <alignment horizontal="center" vertical="center"/>
    </xf>
    <xf numFmtId="4" fontId="12" fillId="9" borderId="171" xfId="0" applyNumberFormat="1" applyFont="1" applyFill="1" applyBorder="1" applyAlignment="1">
      <alignment horizontal="center" vertical="center"/>
    </xf>
    <xf numFmtId="4" fontId="12" fillId="9" borderId="172" xfId="0" applyNumberFormat="1" applyFont="1" applyFill="1" applyBorder="1" applyAlignment="1">
      <alignment horizontal="center" vertical="center"/>
    </xf>
    <xf numFmtId="4" fontId="8" fillId="6" borderId="173" xfId="0" applyNumberFormat="1" applyFont="1" applyFill="1" applyBorder="1" applyAlignment="1">
      <alignment horizontal="center" vertical="center"/>
    </xf>
    <xf numFmtId="9" fontId="12" fillId="7" borderId="173" xfId="1" applyFont="1" applyFill="1" applyBorder="1" applyAlignment="1" applyProtection="1">
      <alignment horizontal="center" vertical="center"/>
    </xf>
    <xf numFmtId="49" fontId="12" fillId="0" borderId="152" xfId="0" applyNumberFormat="1" applyFont="1" applyBorder="1" applyAlignment="1">
      <alignment horizontal="center" vertical="center" wrapText="1"/>
    </xf>
    <xf numFmtId="9" fontId="12" fillId="6" borderId="162" xfId="1" applyFont="1" applyFill="1" applyBorder="1" applyAlignment="1" applyProtection="1">
      <alignment horizontal="center" vertical="center"/>
    </xf>
    <xf numFmtId="4" fontId="12" fillId="9" borderId="177" xfId="0" applyNumberFormat="1" applyFont="1" applyFill="1" applyBorder="1" applyAlignment="1">
      <alignment horizontal="center" vertical="center"/>
    </xf>
    <xf numFmtId="4" fontId="12" fillId="9" borderId="178" xfId="0" applyNumberFormat="1" applyFont="1" applyFill="1" applyBorder="1" applyAlignment="1">
      <alignment horizontal="center" vertical="center"/>
    </xf>
    <xf numFmtId="4" fontId="12" fillId="0" borderId="98" xfId="0" applyNumberFormat="1" applyFont="1" applyBorder="1" applyAlignment="1">
      <alignment horizontal="center" vertical="center" wrapText="1"/>
    </xf>
    <xf numFmtId="4" fontId="12" fillId="0" borderId="40" xfId="0" applyNumberFormat="1" applyFont="1" applyBorder="1" applyAlignment="1">
      <alignment horizontal="center" vertical="center" wrapText="1"/>
    </xf>
    <xf numFmtId="4" fontId="12" fillId="0" borderId="41" xfId="0" applyNumberFormat="1" applyFont="1" applyBorder="1" applyAlignment="1">
      <alignment horizontal="center" vertical="center" wrapText="1"/>
    </xf>
    <xf numFmtId="4" fontId="12" fillId="0" borderId="42" xfId="0" applyNumberFormat="1" applyFont="1" applyBorder="1" applyAlignment="1">
      <alignment horizontal="center" vertical="center" wrapText="1"/>
    </xf>
    <xf numFmtId="4" fontId="12" fillId="0" borderId="43" xfId="0" applyNumberFormat="1" applyFont="1" applyBorder="1" applyAlignment="1">
      <alignment horizontal="center" vertical="center" wrapText="1"/>
    </xf>
    <xf numFmtId="4" fontId="12" fillId="0" borderId="44" xfId="0" applyNumberFormat="1" applyFont="1" applyBorder="1" applyAlignment="1">
      <alignment horizontal="center" vertical="center" wrapText="1"/>
    </xf>
    <xf numFmtId="4" fontId="12" fillId="0" borderId="148" xfId="0" applyNumberFormat="1" applyFont="1" applyBorder="1" applyAlignment="1">
      <alignment horizontal="center" vertical="center" wrapText="1"/>
    </xf>
    <xf numFmtId="4" fontId="13" fillId="9" borderId="96" xfId="0" applyNumberFormat="1" applyFont="1" applyFill="1" applyBorder="1" applyAlignment="1">
      <alignment vertical="center" wrapText="1"/>
    </xf>
    <xf numFmtId="4" fontId="13" fillId="9" borderId="98" xfId="0" applyNumberFormat="1" applyFont="1" applyFill="1" applyBorder="1" applyAlignment="1">
      <alignment vertical="center" wrapText="1"/>
    </xf>
    <xf numFmtId="4" fontId="12" fillId="0" borderId="157" xfId="0" applyNumberFormat="1" applyFont="1" applyBorder="1" applyAlignment="1">
      <alignment horizontal="justify" vertical="center" wrapText="1"/>
    </xf>
    <xf numFmtId="4" fontId="13" fillId="9" borderId="0" xfId="0" applyNumberFormat="1" applyFont="1" applyFill="1" applyAlignment="1">
      <alignment vertical="center" wrapText="1"/>
    </xf>
    <xf numFmtId="4" fontId="13" fillId="9" borderId="50" xfId="0" applyNumberFormat="1" applyFont="1" applyFill="1" applyBorder="1" applyAlignment="1">
      <alignment vertical="center" wrapText="1"/>
    </xf>
    <xf numFmtId="4" fontId="13" fillId="9" borderId="49" xfId="0" applyNumberFormat="1" applyFont="1" applyFill="1" applyBorder="1" applyAlignment="1">
      <alignment vertical="center" wrapText="1"/>
    </xf>
    <xf numFmtId="4" fontId="13" fillId="9" borderId="132" xfId="0" applyNumberFormat="1" applyFont="1" applyFill="1" applyBorder="1" applyAlignment="1">
      <alignment vertical="center" wrapText="1"/>
    </xf>
    <xf numFmtId="4" fontId="13" fillId="9" borderId="179" xfId="0" applyNumberFormat="1" applyFont="1" applyFill="1" applyBorder="1" applyAlignment="1">
      <alignment vertical="center" wrapText="1"/>
    </xf>
    <xf numFmtId="4" fontId="13" fillId="9" borderId="180" xfId="0" applyNumberFormat="1" applyFont="1" applyFill="1" applyBorder="1" applyAlignment="1">
      <alignment vertical="center" wrapText="1"/>
    </xf>
    <xf numFmtId="4" fontId="12" fillId="0" borderId="181" xfId="0" applyNumberFormat="1" applyFont="1" applyBorder="1" applyAlignment="1">
      <alignment horizontal="justify" vertical="center" wrapText="1"/>
    </xf>
    <xf numFmtId="4" fontId="12" fillId="0" borderId="183" xfId="0" applyNumberFormat="1" applyFont="1" applyBorder="1" applyAlignment="1">
      <alignment horizontal="justify" vertical="center" wrapText="1"/>
    </xf>
    <xf numFmtId="4" fontId="13" fillId="9" borderId="134" xfId="0" applyNumberFormat="1" applyFont="1" applyFill="1" applyBorder="1" applyAlignment="1">
      <alignment vertical="center" wrapText="1"/>
    </xf>
    <xf numFmtId="4" fontId="13" fillId="9" borderId="127" xfId="0" applyNumberFormat="1" applyFont="1" applyFill="1" applyBorder="1" applyAlignment="1">
      <alignment vertical="center" wrapText="1"/>
    </xf>
    <xf numFmtId="4" fontId="12" fillId="0" borderId="99" xfId="0" applyNumberFormat="1" applyFont="1" applyBorder="1" applyAlignment="1">
      <alignment horizontal="justify" vertical="center" wrapText="1"/>
    </xf>
    <xf numFmtId="4" fontId="13" fillId="9" borderId="45" xfId="0" applyNumberFormat="1" applyFont="1" applyFill="1" applyBorder="1" applyAlignment="1">
      <alignment vertical="center" wrapText="1"/>
    </xf>
    <xf numFmtId="4" fontId="13" fillId="9" borderId="46" xfId="0" applyNumberFormat="1" applyFont="1" applyFill="1" applyBorder="1" applyAlignment="1">
      <alignment vertical="center" wrapText="1"/>
    </xf>
    <xf numFmtId="4" fontId="12" fillId="0" borderId="118" xfId="0" applyNumberFormat="1" applyFont="1" applyBorder="1" applyAlignment="1">
      <alignment horizontal="justify" vertical="center" wrapText="1"/>
    </xf>
    <xf numFmtId="4" fontId="13" fillId="9" borderId="47" xfId="0" applyNumberFormat="1" applyFont="1" applyFill="1" applyBorder="1" applyAlignment="1">
      <alignment vertical="center" wrapText="1"/>
    </xf>
    <xf numFmtId="4" fontId="13" fillId="9" borderId="48" xfId="0" applyNumberFormat="1" applyFont="1" applyFill="1" applyBorder="1" applyAlignment="1">
      <alignment vertical="center" wrapText="1"/>
    </xf>
    <xf numFmtId="4" fontId="13" fillId="9" borderId="124" xfId="0" applyNumberFormat="1" applyFont="1" applyFill="1" applyBorder="1" applyAlignment="1">
      <alignment vertical="center" wrapText="1"/>
    </xf>
    <xf numFmtId="4" fontId="12" fillId="0" borderId="125" xfId="0" applyNumberFormat="1" applyFont="1" applyBorder="1" applyAlignment="1">
      <alignment horizontal="justify" vertical="center" wrapText="1"/>
    </xf>
    <xf numFmtId="4" fontId="12" fillId="0" borderId="133" xfId="0" applyNumberFormat="1" applyFont="1" applyBorder="1" applyAlignment="1">
      <alignment horizontal="justify" vertical="center" wrapText="1"/>
    </xf>
    <xf numFmtId="4" fontId="13" fillId="9" borderId="129" xfId="0" applyNumberFormat="1" applyFont="1" applyFill="1" applyBorder="1" applyAlignment="1">
      <alignment vertical="center" wrapText="1"/>
    </xf>
    <xf numFmtId="4" fontId="13" fillId="9" borderId="167" xfId="0" applyNumberFormat="1" applyFont="1" applyFill="1" applyBorder="1" applyAlignment="1">
      <alignment vertical="center" wrapText="1"/>
    </xf>
    <xf numFmtId="4" fontId="13" fillId="9" borderId="112" xfId="0" applyNumberFormat="1" applyFont="1" applyFill="1" applyBorder="1" applyAlignment="1">
      <alignment vertical="center" wrapText="1"/>
    </xf>
    <xf numFmtId="49" fontId="12" fillId="0" borderId="0" xfId="0" applyNumberFormat="1" applyFont="1" applyAlignment="1" applyProtection="1">
      <alignment horizontal="center" vertical="center" wrapText="1"/>
      <protection locked="0"/>
    </xf>
    <xf numFmtId="49" fontId="12" fillId="0" borderId="0" xfId="0" applyNumberFormat="1" applyFont="1" applyAlignment="1">
      <alignment horizontal="center" vertical="center" wrapText="1"/>
    </xf>
    <xf numFmtId="49" fontId="12" fillId="0" borderId="132" xfId="0" applyNumberFormat="1" applyFont="1" applyBorder="1" applyAlignment="1">
      <alignment horizontal="center" vertical="center" wrapText="1"/>
    </xf>
    <xf numFmtId="49" fontId="12" fillId="0" borderId="186" xfId="0" applyNumberFormat="1" applyFont="1" applyBorder="1" applyAlignment="1">
      <alignment horizontal="center" vertical="center" wrapText="1"/>
    </xf>
    <xf numFmtId="4" fontId="12" fillId="0" borderId="122" xfId="0" applyNumberFormat="1" applyFont="1" applyBorder="1" applyAlignment="1" applyProtection="1">
      <alignment horizontal="justify" vertical="center"/>
      <protection locked="0"/>
    </xf>
    <xf numFmtId="4" fontId="12" fillId="0" borderId="3" xfId="0" applyNumberFormat="1" applyFont="1" applyBorder="1" applyAlignment="1" applyProtection="1">
      <alignment horizontal="justify" vertical="center"/>
      <protection locked="0"/>
    </xf>
    <xf numFmtId="4" fontId="12" fillId="0" borderId="96" xfId="0" applyNumberFormat="1" applyFont="1" applyBorder="1" applyAlignment="1" applyProtection="1">
      <alignment horizontal="justify" vertical="center" wrapText="1"/>
      <protection locked="0"/>
    </xf>
    <xf numFmtId="4" fontId="12" fillId="0" borderId="114" xfId="0" applyNumberFormat="1" applyFont="1" applyBorder="1" applyAlignment="1" applyProtection="1">
      <alignment horizontal="justify" vertical="center"/>
      <protection locked="0"/>
    </xf>
    <xf numFmtId="4" fontId="12" fillId="0" borderId="115" xfId="0" applyNumberFormat="1" applyFont="1" applyBorder="1" applyAlignment="1" applyProtection="1">
      <alignment horizontal="justify" vertical="center"/>
      <protection locked="0"/>
    </xf>
    <xf numFmtId="4" fontId="12" fillId="0" borderId="12" xfId="0" applyNumberFormat="1" applyFont="1" applyBorder="1" applyAlignment="1" applyProtection="1">
      <alignment horizontal="justify" vertical="center"/>
      <protection locked="0"/>
    </xf>
    <xf numFmtId="4" fontId="12" fillId="0" borderId="189" xfId="0" applyNumberFormat="1" applyFont="1" applyBorder="1" applyAlignment="1" applyProtection="1">
      <alignment horizontal="justify" vertical="center"/>
      <protection locked="0"/>
    </xf>
    <xf numFmtId="4" fontId="12" fillId="0" borderId="190" xfId="0" applyNumberFormat="1" applyFont="1" applyBorder="1" applyAlignment="1" applyProtection="1">
      <alignment horizontal="justify" vertical="center"/>
      <protection locked="0"/>
    </xf>
    <xf numFmtId="4" fontId="12" fillId="0" borderId="13" xfId="0" applyNumberFormat="1" applyFont="1" applyBorder="1" applyAlignment="1" applyProtection="1">
      <alignment horizontal="justify" vertical="center"/>
      <protection locked="0"/>
    </xf>
    <xf numFmtId="4" fontId="12" fillId="0" borderId="13" xfId="0" applyNumberFormat="1" applyFont="1" applyBorder="1" applyAlignment="1" applyProtection="1">
      <alignment horizontal="justify" vertical="center" wrapText="1"/>
      <protection locked="0"/>
    </xf>
    <xf numFmtId="4" fontId="12" fillId="0" borderId="34" xfId="0" applyNumberFormat="1" applyFont="1" applyBorder="1" applyAlignment="1" applyProtection="1">
      <alignment horizontal="justify" vertical="center"/>
      <protection locked="0"/>
    </xf>
    <xf numFmtId="4" fontId="12" fillId="0" borderId="193" xfId="0" applyNumberFormat="1" applyFont="1" applyBorder="1" applyAlignment="1" applyProtection="1">
      <alignment horizontal="justify" vertical="center"/>
      <protection locked="0"/>
    </xf>
    <xf numFmtId="4" fontId="12" fillId="0" borderId="203" xfId="0" applyNumberFormat="1" applyFont="1" applyBorder="1" applyAlignment="1">
      <alignment horizontal="justify" vertical="center" wrapText="1"/>
    </xf>
    <xf numFmtId="4" fontId="12" fillId="0" borderId="118" xfId="0" applyNumberFormat="1" applyFont="1" applyBorder="1" applyAlignment="1" applyProtection="1">
      <alignment horizontal="justify" vertical="center" wrapText="1"/>
      <protection locked="0"/>
    </xf>
    <xf numFmtId="4" fontId="13" fillId="9" borderId="208" xfId="0" applyNumberFormat="1" applyFont="1" applyFill="1" applyBorder="1" applyAlignment="1">
      <alignment vertical="center" wrapText="1"/>
    </xf>
    <xf numFmtId="4" fontId="12" fillId="0" borderId="212" xfId="0" applyNumberFormat="1" applyFont="1" applyBorder="1" applyAlignment="1">
      <alignment horizontal="justify" vertical="center" wrapText="1"/>
    </xf>
    <xf numFmtId="4" fontId="12" fillId="0" borderId="219" xfId="0" applyNumberFormat="1" applyFont="1" applyBorder="1" applyAlignment="1">
      <alignment horizontal="center" vertical="center" wrapText="1"/>
    </xf>
    <xf numFmtId="0" fontId="12" fillId="0" borderId="219" xfId="0" applyFont="1" applyBorder="1" applyAlignment="1" applyProtection="1">
      <alignment horizontal="center" vertical="center"/>
      <protection locked="0"/>
    </xf>
    <xf numFmtId="4" fontId="12" fillId="0" borderId="219" xfId="0" applyNumberFormat="1" applyFont="1" applyBorder="1" applyAlignment="1" applyProtection="1">
      <alignment horizontal="justify" vertical="center"/>
      <protection locked="0"/>
    </xf>
    <xf numFmtId="4" fontId="12" fillId="9" borderId="219" xfId="0" applyNumberFormat="1" applyFont="1" applyFill="1" applyBorder="1" applyAlignment="1">
      <alignment horizontal="center" vertical="center"/>
    </xf>
    <xf numFmtId="9" fontId="12" fillId="9" borderId="219" xfId="0" applyNumberFormat="1" applyFont="1" applyFill="1" applyBorder="1" applyAlignment="1">
      <alignment horizontal="center" vertical="center"/>
    </xf>
    <xf numFmtId="4" fontId="12" fillId="6" borderId="219" xfId="0" applyNumberFormat="1" applyFont="1" applyFill="1" applyBorder="1" applyAlignment="1">
      <alignment horizontal="center" vertical="center"/>
    </xf>
    <xf numFmtId="9" fontId="12" fillId="9" borderId="219" xfId="1" applyFont="1" applyFill="1" applyBorder="1" applyAlignment="1" applyProtection="1">
      <alignment horizontal="center" vertical="center"/>
    </xf>
    <xf numFmtId="9" fontId="12" fillId="6" borderId="219" xfId="1" applyFont="1" applyFill="1" applyBorder="1" applyAlignment="1" applyProtection="1">
      <alignment horizontal="center" vertical="center"/>
    </xf>
    <xf numFmtId="4" fontId="12" fillId="9" borderId="220" xfId="0" applyNumberFormat="1" applyFont="1" applyFill="1" applyBorder="1" applyAlignment="1">
      <alignment horizontal="center" vertical="center"/>
    </xf>
    <xf numFmtId="4" fontId="13" fillId="9" borderId="219" xfId="0" applyNumberFormat="1" applyFont="1" applyFill="1" applyBorder="1" applyAlignment="1">
      <alignment vertical="center" wrapText="1"/>
    </xf>
    <xf numFmtId="49" fontId="12" fillId="0" borderId="158" xfId="0" applyNumberFormat="1" applyFont="1" applyBorder="1" applyAlignment="1" applyProtection="1">
      <alignment horizontal="center" vertical="center"/>
      <protection locked="0"/>
    </xf>
    <xf numFmtId="4" fontId="12" fillId="0" borderId="130" xfId="0" applyNumberFormat="1" applyFont="1" applyBorder="1" applyAlignment="1" applyProtection="1">
      <alignment horizontal="justify" vertical="center"/>
      <protection locked="0"/>
    </xf>
    <xf numFmtId="4" fontId="12" fillId="0" borderId="96" xfId="0" applyNumberFormat="1" applyFont="1" applyBorder="1" applyAlignment="1">
      <alignment horizontal="left" vertical="center" wrapText="1"/>
    </xf>
    <xf numFmtId="4" fontId="12" fillId="0" borderId="96" xfId="0" applyNumberFormat="1" applyFont="1" applyBorder="1" applyAlignment="1">
      <alignment horizontal="justify" vertical="center"/>
    </xf>
    <xf numFmtId="4" fontId="12" fillId="0" borderId="96" xfId="0" applyNumberFormat="1" applyFont="1" applyBorder="1" applyAlignment="1">
      <alignment horizontal="justify" vertical="center" wrapText="1"/>
    </xf>
    <xf numFmtId="4" fontId="12" fillId="0" borderId="98" xfId="0" applyNumberFormat="1" applyFont="1" applyBorder="1" applyAlignment="1">
      <alignment horizontal="justify" vertical="center"/>
    </xf>
    <xf numFmtId="4" fontId="12" fillId="0" borderId="98" xfId="0" applyNumberFormat="1" applyFont="1" applyBorder="1" applyAlignment="1">
      <alignment horizontal="justify" vertical="center" wrapText="1"/>
    </xf>
    <xf numFmtId="4" fontId="12" fillId="0" borderId="3" xfId="0" applyNumberFormat="1" applyFont="1" applyBorder="1" applyAlignment="1">
      <alignment horizontal="left" vertical="center" wrapText="1"/>
    </xf>
    <xf numFmtId="4" fontId="12" fillId="0" borderId="2" xfId="0" applyNumberFormat="1" applyFont="1" applyBorder="1" applyAlignment="1">
      <alignment horizontal="justify" vertical="center"/>
    </xf>
    <xf numFmtId="4" fontId="12" fillId="0" borderId="2" xfId="0" applyNumberFormat="1" applyFont="1" applyBorder="1" applyAlignment="1">
      <alignment horizontal="justify" vertical="center" wrapText="1"/>
    </xf>
    <xf numFmtId="4" fontId="12" fillId="0" borderId="13" xfId="0" applyNumberFormat="1" applyFont="1" applyBorder="1" applyAlignment="1">
      <alignment horizontal="justify" vertical="center"/>
    </xf>
    <xf numFmtId="4" fontId="12" fillId="0" borderId="13" xfId="0" applyNumberFormat="1" applyFont="1" applyBorder="1" applyAlignment="1">
      <alignment horizontal="justify" vertical="center" wrapText="1"/>
    </xf>
    <xf numFmtId="4" fontId="12" fillId="0" borderId="35" xfId="0" applyNumberFormat="1" applyFont="1" applyBorder="1" applyAlignment="1">
      <alignment horizontal="left" vertical="center" wrapText="1"/>
    </xf>
    <xf numFmtId="4" fontId="12" fillId="0" borderId="12" xfId="0" applyNumberFormat="1" applyFont="1" applyBorder="1" applyAlignment="1">
      <alignment horizontal="justify" vertical="center"/>
    </xf>
    <xf numFmtId="4" fontId="12" fillId="0" borderId="189" xfId="0" applyNumberFormat="1" applyFont="1" applyBorder="1" applyAlignment="1">
      <alignment horizontal="justify" vertical="center"/>
    </xf>
    <xf numFmtId="4" fontId="12" fillId="0" borderId="190" xfId="0" applyNumberFormat="1" applyFont="1" applyBorder="1" applyAlignment="1">
      <alignment horizontal="justify" vertical="center"/>
    </xf>
    <xf numFmtId="4" fontId="12" fillId="0" borderId="3" xfId="0" applyNumberFormat="1" applyFont="1" applyBorder="1" applyAlignment="1">
      <alignment horizontal="justify" vertical="center" wrapText="1"/>
    </xf>
    <xf numFmtId="4" fontId="12" fillId="0" borderId="122" xfId="0" applyNumberFormat="1" applyFont="1" applyBorder="1" applyAlignment="1">
      <alignment horizontal="justify" vertical="center"/>
    </xf>
    <xf numFmtId="4" fontId="12" fillId="0" borderId="116" xfId="0" applyNumberFormat="1" applyFont="1" applyBorder="1" applyAlignment="1">
      <alignment horizontal="left" vertical="center" wrapText="1"/>
    </xf>
    <xf numFmtId="4" fontId="12" fillId="0" borderId="114" xfId="0" applyNumberFormat="1" applyFont="1" applyBorder="1" applyAlignment="1">
      <alignment horizontal="justify" vertical="center"/>
    </xf>
    <xf numFmtId="4" fontId="12" fillId="0" borderId="191" xfId="0" applyNumberFormat="1" applyFont="1" applyBorder="1" applyAlignment="1">
      <alignment horizontal="justify" vertical="center"/>
    </xf>
    <xf numFmtId="4" fontId="12" fillId="0" borderId="115" xfId="0" applyNumberFormat="1" applyFont="1" applyBorder="1" applyAlignment="1">
      <alignment horizontal="justify" vertical="center"/>
    </xf>
    <xf numFmtId="4" fontId="12" fillId="0" borderId="11" xfId="0" applyNumberFormat="1" applyFont="1" applyBorder="1" applyAlignment="1">
      <alignment horizontal="left" vertical="center" wrapText="1"/>
    </xf>
    <xf numFmtId="4" fontId="12" fillId="0" borderId="3" xfId="0" applyNumberFormat="1" applyFont="1" applyBorder="1" applyAlignment="1">
      <alignment horizontal="justify" vertical="center"/>
    </xf>
    <xf numFmtId="4" fontId="12" fillId="0" borderId="188" xfId="0" applyNumberFormat="1" applyFont="1" applyBorder="1" applyAlignment="1">
      <alignment horizontal="justify" vertical="center"/>
    </xf>
    <xf numFmtId="4" fontId="12" fillId="0" borderId="156" xfId="0" applyNumberFormat="1" applyFont="1" applyBorder="1" applyAlignment="1">
      <alignment horizontal="justify" vertical="center"/>
    </xf>
    <xf numFmtId="4" fontId="12" fillId="0" borderId="194" xfId="0" applyNumberFormat="1" applyFont="1" applyBorder="1" applyAlignment="1">
      <alignment horizontal="justify" vertical="center"/>
    </xf>
    <xf numFmtId="4" fontId="12" fillId="0" borderId="120" xfId="0" applyNumberFormat="1" applyFont="1" applyBorder="1" applyAlignment="1">
      <alignment horizontal="justify" vertical="center"/>
    </xf>
    <xf numFmtId="4" fontId="12" fillId="0" borderId="195" xfId="0" applyNumberFormat="1" applyFont="1" applyBorder="1" applyAlignment="1">
      <alignment horizontal="justify" vertical="center"/>
    </xf>
    <xf numFmtId="4" fontId="12" fillId="0" borderId="196" xfId="0" applyNumberFormat="1" applyFont="1" applyBorder="1" applyAlignment="1">
      <alignment horizontal="justify" vertical="center"/>
    </xf>
    <xf numFmtId="4" fontId="12" fillId="0" borderId="121" xfId="0" applyNumberFormat="1" applyFont="1" applyBorder="1" applyAlignment="1">
      <alignment horizontal="justify" vertical="center"/>
    </xf>
    <xf numFmtId="4" fontId="12" fillId="0" borderId="171" xfId="0" applyNumberFormat="1" applyFont="1" applyBorder="1" applyAlignment="1">
      <alignment horizontal="justify" vertical="center"/>
    </xf>
    <xf numFmtId="4" fontId="12" fillId="0" borderId="34" xfId="0" applyNumberFormat="1" applyFont="1" applyBorder="1" applyAlignment="1">
      <alignment horizontal="justify" vertical="center" wrapText="1"/>
    </xf>
    <xf numFmtId="4" fontId="12" fillId="0" borderId="193" xfId="0" applyNumberFormat="1" applyFont="1" applyBorder="1" applyAlignment="1">
      <alignment horizontal="justify" vertical="center"/>
    </xf>
    <xf numFmtId="4" fontId="12" fillId="0" borderId="34" xfId="0" applyNumberFormat="1" applyFont="1" applyBorder="1" applyAlignment="1">
      <alignment horizontal="justify" vertical="center"/>
    </xf>
    <xf numFmtId="4" fontId="12" fillId="0" borderId="189" xfId="0" applyNumberFormat="1" applyFont="1" applyBorder="1" applyAlignment="1">
      <alignment horizontal="justify" vertical="center" wrapText="1"/>
    </xf>
    <xf numFmtId="4" fontId="12" fillId="0" borderId="192" xfId="0" applyNumberFormat="1" applyFont="1" applyBorder="1" applyAlignment="1">
      <alignment horizontal="justify" vertical="center"/>
    </xf>
    <xf numFmtId="4" fontId="12" fillId="0" borderId="156" xfId="0" applyNumberFormat="1" applyFont="1" applyBorder="1" applyAlignment="1">
      <alignment horizontal="justify" vertical="center" wrapText="1"/>
    </xf>
    <xf numFmtId="4" fontId="12" fillId="0" borderId="95" xfId="0" applyNumberFormat="1" applyFont="1" applyBorder="1" applyAlignment="1" applyProtection="1">
      <alignment horizontal="justify" vertical="center" wrapText="1"/>
      <protection locked="0"/>
    </xf>
    <xf numFmtId="4" fontId="12" fillId="0" borderId="113" xfId="0" applyNumberFormat="1" applyFont="1" applyBorder="1" applyAlignment="1" applyProtection="1">
      <alignment horizontal="justify" vertical="center" wrapText="1"/>
      <protection locked="0"/>
    </xf>
    <xf numFmtId="4" fontId="12" fillId="0" borderId="155" xfId="0" applyNumberFormat="1" applyFont="1" applyBorder="1" applyAlignment="1" applyProtection="1">
      <alignment horizontal="justify" vertical="center" wrapText="1"/>
      <protection locked="0"/>
    </xf>
    <xf numFmtId="4" fontId="12" fillId="0" borderId="174" xfId="0" applyNumberFormat="1" applyFont="1" applyBorder="1" applyAlignment="1" applyProtection="1">
      <alignment horizontal="justify" vertical="center" wrapText="1"/>
      <protection locked="0"/>
    </xf>
    <xf numFmtId="4" fontId="12" fillId="0" borderId="175" xfId="0" applyNumberFormat="1" applyFont="1" applyBorder="1" applyAlignment="1" applyProtection="1">
      <alignment horizontal="justify" vertical="center" wrapText="1"/>
      <protection locked="0"/>
    </xf>
    <xf numFmtId="4" fontId="12" fillId="0" borderId="168" xfId="0" applyNumberFormat="1" applyFont="1" applyBorder="1" applyAlignment="1" applyProtection="1">
      <alignment horizontal="justify" vertical="center"/>
      <protection locked="0"/>
    </xf>
    <xf numFmtId="4" fontId="12" fillId="0" borderId="113" xfId="0" applyNumberFormat="1" applyFont="1" applyBorder="1" applyAlignment="1" applyProtection="1">
      <alignment horizontal="justify" vertical="center"/>
      <protection locked="0"/>
    </xf>
    <xf numFmtId="4" fontId="12" fillId="0" borderId="175" xfId="0" applyNumberFormat="1" applyFont="1" applyBorder="1" applyAlignment="1" applyProtection="1">
      <alignment horizontal="justify" vertical="center"/>
      <protection locked="0"/>
    </xf>
    <xf numFmtId="4" fontId="12" fillId="0" borderId="154" xfId="0" applyNumberFormat="1" applyFont="1" applyBorder="1" applyAlignment="1" applyProtection="1">
      <alignment horizontal="justify" vertical="center"/>
      <protection locked="0"/>
    </xf>
    <xf numFmtId="4" fontId="12" fillId="0" borderId="114" xfId="0" applyNumberFormat="1" applyFont="1" applyBorder="1" applyAlignment="1">
      <alignment horizontal="justify" vertical="center" wrapText="1"/>
    </xf>
    <xf numFmtId="4" fontId="12" fillId="0" borderId="197" xfId="0" applyNumberFormat="1" applyFont="1" applyBorder="1" applyAlignment="1">
      <alignment horizontal="justify" vertical="center"/>
    </xf>
    <xf numFmtId="4" fontId="12" fillId="4" borderId="198" xfId="0" applyNumberFormat="1" applyFont="1" applyFill="1" applyBorder="1" applyAlignment="1">
      <alignment horizontal="justify" vertical="center"/>
    </xf>
    <xf numFmtId="4" fontId="13" fillId="0" borderId="198" xfId="0" applyNumberFormat="1" applyFont="1" applyBorder="1" applyAlignment="1">
      <alignment horizontal="justify" vertical="center"/>
    </xf>
    <xf numFmtId="4" fontId="12" fillId="0" borderId="198" xfId="0" applyNumberFormat="1" applyFont="1" applyBorder="1" applyAlignment="1">
      <alignment horizontal="justify" vertical="center"/>
    </xf>
    <xf numFmtId="4" fontId="12" fillId="4" borderId="34" xfId="0" applyNumberFormat="1" applyFont="1" applyFill="1" applyBorder="1" applyAlignment="1">
      <alignment horizontal="justify" vertical="center"/>
    </xf>
    <xf numFmtId="4" fontId="12" fillId="4" borderId="12" xfId="0" applyNumberFormat="1" applyFont="1" applyFill="1" applyBorder="1" applyAlignment="1">
      <alignment horizontal="justify" vertical="center"/>
    </xf>
    <xf numFmtId="4" fontId="13" fillId="0" borderId="12" xfId="0" applyNumberFormat="1" applyFont="1" applyBorder="1" applyAlignment="1">
      <alignment horizontal="justify" vertical="center"/>
    </xf>
    <xf numFmtId="4" fontId="12" fillId="0" borderId="199" xfId="0" applyNumberFormat="1" applyFont="1" applyBorder="1" applyAlignment="1">
      <alignment horizontal="justify" vertical="center"/>
    </xf>
    <xf numFmtId="4" fontId="12" fillId="0" borderId="200" xfId="0" applyNumberFormat="1" applyFont="1" applyBorder="1" applyAlignment="1">
      <alignment horizontal="justify" vertical="center"/>
    </xf>
    <xf numFmtId="4" fontId="12" fillId="0" borderId="202" xfId="0" applyNumberFormat="1" applyFont="1" applyBorder="1" applyAlignment="1">
      <alignment horizontal="justify" vertical="center"/>
    </xf>
    <xf numFmtId="4" fontId="12" fillId="0" borderId="201" xfId="0" applyNumberFormat="1" applyFont="1" applyBorder="1" applyAlignment="1">
      <alignment horizontal="justify" vertical="center"/>
    </xf>
    <xf numFmtId="4" fontId="12" fillId="0" borderId="202" xfId="0" applyNumberFormat="1" applyFont="1" applyBorder="1" applyAlignment="1" applyProtection="1">
      <alignment horizontal="justify" vertical="center"/>
      <protection locked="0"/>
    </xf>
    <xf numFmtId="4" fontId="12" fillId="0" borderId="201" xfId="0" applyNumberFormat="1" applyFont="1" applyBorder="1" applyAlignment="1" applyProtection="1">
      <alignment horizontal="justify" vertical="center"/>
      <protection locked="0"/>
    </xf>
    <xf numFmtId="49" fontId="12" fillId="0" borderId="96" xfId="0" applyNumberFormat="1" applyFont="1" applyBorder="1" applyAlignment="1">
      <alignment horizontal="justify" vertical="center"/>
    </xf>
    <xf numFmtId="4" fontId="12" fillId="0" borderId="97" xfId="0" applyNumberFormat="1" applyFont="1" applyBorder="1" applyAlignment="1">
      <alignment horizontal="justify" vertical="center" wrapText="1"/>
    </xf>
    <xf numFmtId="49" fontId="12" fillId="0" borderId="98" xfId="0" applyNumberFormat="1" applyFont="1" applyBorder="1" applyAlignment="1">
      <alignment horizontal="justify" vertical="center"/>
    </xf>
    <xf numFmtId="0" fontId="8" fillId="0" borderId="100" xfId="0" applyFont="1" applyBorder="1" applyAlignment="1">
      <alignment vertical="center"/>
    </xf>
    <xf numFmtId="0" fontId="8" fillId="0" borderId="101" xfId="0" applyFont="1" applyBorder="1" applyAlignment="1">
      <alignment vertical="center"/>
    </xf>
    <xf numFmtId="4" fontId="12" fillId="0" borderId="100" xfId="0" applyNumberFormat="1" applyFont="1" applyBorder="1" applyAlignment="1" applyProtection="1">
      <alignment horizontal="justify" vertical="center" wrapText="1"/>
      <protection locked="0"/>
    </xf>
    <xf numFmtId="4" fontId="12" fillId="0" borderId="225" xfId="0" applyNumberFormat="1" applyFont="1" applyBorder="1" applyAlignment="1">
      <alignment horizontal="justify" vertical="center"/>
    </xf>
    <xf numFmtId="49" fontId="12" fillId="0" borderId="225" xfId="0" applyNumberFormat="1" applyFont="1" applyBorder="1" applyAlignment="1">
      <alignment horizontal="center" vertical="center"/>
    </xf>
    <xf numFmtId="4" fontId="12" fillId="0" borderId="226" xfId="0" applyNumberFormat="1" applyFont="1" applyBorder="1" applyAlignment="1">
      <alignment horizontal="justify" vertical="center" wrapText="1"/>
    </xf>
    <xf numFmtId="4" fontId="12" fillId="0" borderId="214" xfId="0" applyNumberFormat="1" applyFont="1" applyBorder="1" applyAlignment="1">
      <alignment horizontal="justify" vertical="center"/>
    </xf>
    <xf numFmtId="49" fontId="12" fillId="0" borderId="214" xfId="0" applyNumberFormat="1" applyFont="1" applyBorder="1" applyAlignment="1">
      <alignment horizontal="center" vertical="center" wrapText="1"/>
    </xf>
    <xf numFmtId="4" fontId="12" fillId="0" borderId="176" xfId="0" applyNumberFormat="1" applyFont="1" applyBorder="1" applyAlignment="1">
      <alignment horizontal="justify" vertical="center" wrapText="1"/>
    </xf>
    <xf numFmtId="0" fontId="8" fillId="0" borderId="216" xfId="0" applyFont="1" applyBorder="1" applyAlignment="1">
      <alignment vertical="center"/>
    </xf>
    <xf numFmtId="0" fontId="8" fillId="0" borderId="217" xfId="0" applyFont="1" applyBorder="1" applyAlignment="1">
      <alignment vertical="center"/>
    </xf>
    <xf numFmtId="0" fontId="8" fillId="0" borderId="0" xfId="0" applyFont="1" applyAlignment="1">
      <alignment vertical="center"/>
    </xf>
    <xf numFmtId="4" fontId="12" fillId="0" borderId="100" xfId="0" applyNumberFormat="1" applyFont="1" applyBorder="1" applyAlignment="1">
      <alignment horizontal="justify" vertical="center"/>
    </xf>
    <xf numFmtId="49" fontId="12" fillId="0" borderId="100" xfId="0" applyNumberFormat="1" applyFont="1" applyBorder="1" applyAlignment="1">
      <alignment horizontal="justify" vertical="center"/>
    </xf>
    <xf numFmtId="4" fontId="12" fillId="0" borderId="101" xfId="0" applyNumberFormat="1" applyFont="1" applyBorder="1" applyAlignment="1">
      <alignment horizontal="justify" vertical="center" wrapText="1"/>
    </xf>
    <xf numFmtId="49" fontId="12" fillId="0" borderId="98" xfId="0" applyNumberFormat="1" applyFont="1" applyBorder="1" applyAlignment="1">
      <alignment horizontal="justify" vertical="center" wrapText="1"/>
    </xf>
    <xf numFmtId="49" fontId="12" fillId="0" borderId="100" xfId="0" applyNumberFormat="1" applyFont="1" applyBorder="1" applyAlignment="1">
      <alignment horizontal="justify" vertical="center" wrapText="1"/>
    </xf>
    <xf numFmtId="0" fontId="12" fillId="0" borderId="97" xfId="0" applyFont="1" applyBorder="1" applyAlignment="1">
      <alignment horizontal="justify" vertical="center"/>
    </xf>
    <xf numFmtId="164" fontId="12" fillId="0" borderId="99" xfId="0" applyNumberFormat="1" applyFont="1" applyBorder="1" applyAlignment="1">
      <alignment horizontal="justify" vertical="center"/>
    </xf>
    <xf numFmtId="4" fontId="12" fillId="0" borderId="96" xfId="0" applyNumberFormat="1" applyFont="1" applyBorder="1" applyAlignment="1">
      <alignment horizontal="center" vertical="center"/>
    </xf>
    <xf numFmtId="4" fontId="12" fillId="0" borderId="97" xfId="0" applyNumberFormat="1" applyFont="1" applyBorder="1" applyAlignment="1">
      <alignment horizontal="center" vertical="center" wrapText="1"/>
    </xf>
    <xf numFmtId="4" fontId="12" fillId="0" borderId="99" xfId="0" applyNumberFormat="1" applyFont="1" applyBorder="1" applyAlignment="1">
      <alignment horizontal="center" vertical="center" wrapText="1"/>
    </xf>
    <xf numFmtId="4" fontId="12" fillId="0" borderId="224" xfId="0" applyNumberFormat="1" applyFont="1" applyBorder="1" applyAlignment="1" applyProtection="1">
      <alignment horizontal="justify" vertical="center" wrapText="1"/>
      <protection locked="0"/>
    </xf>
    <xf numFmtId="4" fontId="12" fillId="0" borderId="213" xfId="0" applyNumberFormat="1" applyFont="1" applyBorder="1" applyAlignment="1" applyProtection="1">
      <alignment horizontal="justify" vertical="center" wrapText="1"/>
      <protection locked="0"/>
    </xf>
    <xf numFmtId="4" fontId="12" fillId="0" borderId="215" xfId="0" applyNumberFormat="1" applyFont="1" applyBorder="1" applyAlignment="1" applyProtection="1">
      <alignment horizontal="justify" vertical="center" wrapText="1"/>
      <protection locked="0"/>
    </xf>
    <xf numFmtId="4" fontId="12" fillId="0" borderId="212" xfId="0" applyNumberFormat="1" applyFont="1" applyBorder="1" applyAlignment="1" applyProtection="1">
      <alignment horizontal="justify" vertical="center" wrapText="1"/>
      <protection locked="0"/>
    </xf>
    <xf numFmtId="4" fontId="12" fillId="0" borderId="211" xfId="0" applyNumberFormat="1" applyFont="1" applyBorder="1" applyAlignment="1" applyProtection="1">
      <alignment horizontal="justify" vertical="center" wrapText="1"/>
      <protection locked="0"/>
    </xf>
    <xf numFmtId="4" fontId="12" fillId="0" borderId="183" xfId="0" applyNumberFormat="1" applyFont="1" applyBorder="1" applyAlignment="1" applyProtection="1">
      <alignment horizontal="justify" vertical="center" wrapText="1"/>
      <protection locked="0"/>
    </xf>
    <xf numFmtId="4" fontId="12" fillId="0" borderId="157" xfId="0" applyNumberFormat="1" applyFont="1" applyBorder="1" applyAlignment="1" applyProtection="1">
      <alignment horizontal="justify" vertical="center" wrapText="1"/>
      <protection locked="0"/>
    </xf>
    <xf numFmtId="4" fontId="12" fillId="0" borderId="181" xfId="0" applyNumberFormat="1" applyFont="1" applyBorder="1" applyAlignment="1" applyProtection="1">
      <alignment horizontal="justify" vertical="center" wrapText="1"/>
      <protection locked="0"/>
    </xf>
    <xf numFmtId="4" fontId="12" fillId="0" borderId="182" xfId="0" applyNumberFormat="1" applyFont="1" applyBorder="1" applyAlignment="1" applyProtection="1">
      <alignment horizontal="justify" vertical="center" wrapText="1"/>
      <protection locked="0"/>
    </xf>
    <xf numFmtId="0" fontId="12" fillId="0" borderId="97" xfId="0" applyFont="1" applyBorder="1" applyAlignment="1">
      <alignment horizontal="justify" vertical="center" wrapText="1"/>
    </xf>
    <xf numFmtId="0" fontId="12" fillId="0" borderId="101" xfId="0" applyFont="1" applyBorder="1" applyAlignment="1">
      <alignment horizontal="justify" vertical="center"/>
    </xf>
    <xf numFmtId="0" fontId="12" fillId="0" borderId="99" xfId="0" applyFont="1" applyBorder="1" applyAlignment="1">
      <alignment horizontal="justify" vertical="center"/>
    </xf>
    <xf numFmtId="164" fontId="12" fillId="0" borderId="99" xfId="0" applyNumberFormat="1" applyFont="1" applyBorder="1" applyAlignment="1">
      <alignment horizontal="justify" vertical="center" wrapText="1"/>
    </xf>
    <xf numFmtId="0" fontId="12" fillId="0" borderId="101" xfId="0" applyFont="1" applyBorder="1" applyAlignment="1">
      <alignment horizontal="justify" vertical="center" wrapText="1"/>
    </xf>
    <xf numFmtId="49" fontId="12" fillId="0" borderId="96" xfId="0" applyNumberFormat="1" applyFont="1" applyBorder="1" applyAlignment="1">
      <alignment horizontal="justify" vertical="center" wrapText="1"/>
    </xf>
    <xf numFmtId="0" fontId="8" fillId="0" borderId="98" xfId="0" applyFont="1" applyBorder="1" applyAlignment="1">
      <alignment vertical="center"/>
    </xf>
    <xf numFmtId="0" fontId="8" fillId="0" borderId="99" xfId="0" applyFont="1" applyBorder="1" applyAlignment="1">
      <alignment vertical="center"/>
    </xf>
    <xf numFmtId="4" fontId="8" fillId="0" borderId="96" xfId="0" applyNumberFormat="1" applyFont="1" applyBorder="1" applyAlignment="1" applyProtection="1">
      <alignment horizontal="center" vertical="center" wrapText="1"/>
      <protection locked="0"/>
    </xf>
    <xf numFmtId="4" fontId="13" fillId="0" borderId="98" xfId="0" applyNumberFormat="1" applyFont="1" applyBorder="1" applyAlignment="1" applyProtection="1">
      <alignment horizontal="center" vertical="center" wrapText="1"/>
      <protection locked="0"/>
    </xf>
    <xf numFmtId="4" fontId="13" fillId="0" borderId="100" xfId="0" applyNumberFormat="1" applyFont="1" applyBorder="1" applyAlignment="1" applyProtection="1">
      <alignment horizontal="center" vertical="center" wrapText="1"/>
      <protection locked="0"/>
    </xf>
    <xf numFmtId="4" fontId="13" fillId="4" borderId="209" xfId="0" applyNumberFormat="1" applyFont="1" applyFill="1" applyBorder="1" applyAlignment="1" applyProtection="1">
      <alignment horizontal="justify" vertical="center" wrapText="1"/>
      <protection locked="0"/>
    </xf>
    <xf numFmtId="4" fontId="12" fillId="4" borderId="210" xfId="0" applyNumberFormat="1" applyFont="1" applyFill="1" applyBorder="1" applyAlignment="1" applyProtection="1">
      <alignment horizontal="justify" vertical="center" wrapText="1"/>
      <protection locked="0"/>
    </xf>
    <xf numFmtId="0" fontId="12" fillId="4" borderId="100" xfId="0" applyFont="1" applyFill="1" applyBorder="1" applyAlignment="1" applyProtection="1">
      <alignment vertical="center" wrapText="1"/>
      <protection locked="0"/>
    </xf>
    <xf numFmtId="4" fontId="12" fillId="0" borderId="107" xfId="0" applyNumberFormat="1" applyFont="1" applyBorder="1" applyAlignment="1" applyProtection="1">
      <alignment horizontal="center" vertical="center" wrapText="1"/>
      <protection locked="0"/>
    </xf>
    <xf numFmtId="4" fontId="13" fillId="0" borderId="207" xfId="0" applyNumberFormat="1" applyFont="1" applyBorder="1" applyAlignment="1" applyProtection="1">
      <alignment horizontal="justify" vertical="center" wrapText="1"/>
      <protection locked="0"/>
    </xf>
    <xf numFmtId="4" fontId="12" fillId="0" borderId="205" xfId="0" applyNumberFormat="1" applyFont="1" applyBorder="1" applyAlignment="1" applyProtection="1">
      <alignment horizontal="center" vertical="center" wrapText="1"/>
      <protection locked="0"/>
    </xf>
    <xf numFmtId="4" fontId="12" fillId="0" borderId="206" xfId="0" applyNumberFormat="1" applyFont="1" applyBorder="1" applyAlignment="1" applyProtection="1">
      <alignment horizontal="justify" vertical="center" wrapText="1"/>
      <protection locked="0"/>
    </xf>
    <xf numFmtId="4" fontId="8" fillId="0" borderId="96" xfId="0" applyNumberFormat="1" applyFont="1" applyBorder="1" applyAlignment="1" applyProtection="1">
      <alignment horizontal="justify" vertical="center" wrapText="1"/>
      <protection locked="0"/>
    </xf>
    <xf numFmtId="4" fontId="8" fillId="0" borderId="100" xfId="0" applyNumberFormat="1" applyFont="1" applyBorder="1" applyAlignment="1" applyProtection="1">
      <alignment horizontal="justify" vertical="center" wrapText="1"/>
      <protection locked="0"/>
    </xf>
    <xf numFmtId="4" fontId="12" fillId="0" borderId="96" xfId="0" applyNumberFormat="1" applyFont="1" applyBorder="1" applyAlignment="1">
      <alignment horizontal="center" vertical="center" wrapText="1"/>
    </xf>
    <xf numFmtId="4" fontId="8" fillId="4" borderId="107" xfId="0" applyNumberFormat="1" applyFont="1" applyFill="1" applyBorder="1" applyAlignment="1" applyProtection="1">
      <alignment horizontal="justify" vertical="center" wrapText="1"/>
      <protection locked="0"/>
    </xf>
    <xf numFmtId="4" fontId="8" fillId="0" borderId="109" xfId="0" applyNumberFormat="1" applyFont="1" applyBorder="1" applyAlignment="1" applyProtection="1">
      <alignment horizontal="justify" vertical="center" wrapText="1"/>
      <protection locked="0"/>
    </xf>
    <xf numFmtId="4" fontId="13" fillId="9" borderId="97" xfId="0" applyNumberFormat="1" applyFont="1" applyFill="1" applyBorder="1" applyAlignment="1">
      <alignment vertical="center" wrapText="1"/>
    </xf>
    <xf numFmtId="4" fontId="13" fillId="9" borderId="99" xfId="0" applyNumberFormat="1" applyFont="1" applyFill="1" applyBorder="1" applyAlignment="1">
      <alignment vertical="center" wrapText="1"/>
    </xf>
    <xf numFmtId="4" fontId="13" fillId="9" borderId="227" xfId="0" applyNumberFormat="1" applyFont="1" applyFill="1" applyBorder="1" applyAlignment="1">
      <alignment vertical="center" wrapText="1"/>
    </xf>
    <xf numFmtId="4" fontId="13" fillId="9" borderId="228" xfId="0" applyNumberFormat="1" applyFont="1" applyFill="1" applyBorder="1" applyAlignment="1">
      <alignment vertical="center" wrapText="1"/>
    </xf>
    <xf numFmtId="4" fontId="13" fillId="9" borderId="229" xfId="0" applyNumberFormat="1" applyFont="1" applyFill="1" applyBorder="1" applyAlignment="1">
      <alignment vertical="center" wrapText="1"/>
    </xf>
    <xf numFmtId="4" fontId="13" fillId="9" borderId="230" xfId="0" applyNumberFormat="1" applyFont="1" applyFill="1" applyBorder="1" applyAlignment="1">
      <alignment vertical="center" wrapText="1"/>
    </xf>
    <xf numFmtId="0" fontId="10" fillId="4" borderId="96" xfId="0" applyFont="1" applyFill="1" applyBorder="1" applyAlignment="1">
      <alignment horizontal="left" vertical="center" wrapText="1"/>
    </xf>
    <xf numFmtId="0" fontId="10" fillId="0" borderId="96" xfId="0" applyFont="1" applyBorder="1" applyAlignment="1">
      <alignment horizontal="left" vertical="center" wrapText="1"/>
    </xf>
    <xf numFmtId="0" fontId="10" fillId="4" borderId="98" xfId="0" applyFont="1" applyFill="1" applyBorder="1" applyAlignment="1">
      <alignment horizontal="left" vertical="center" wrapText="1"/>
    </xf>
    <xf numFmtId="0" fontId="10" fillId="0" borderId="98" xfId="0" applyFont="1" applyBorder="1" applyAlignment="1">
      <alignment horizontal="left" vertical="center" wrapText="1"/>
    </xf>
    <xf numFmtId="4" fontId="24" fillId="4" borderId="1" xfId="0" applyNumberFormat="1" applyFont="1" applyFill="1" applyBorder="1" applyAlignment="1" applyProtection="1">
      <alignment horizontal="justify" vertical="center"/>
      <protection locked="0"/>
    </xf>
    <xf numFmtId="4" fontId="24" fillId="4" borderId="34" xfId="0" applyNumberFormat="1" applyFont="1" applyFill="1" applyBorder="1" applyAlignment="1" applyProtection="1">
      <alignment horizontal="justify" vertical="center" wrapText="1"/>
      <protection locked="0"/>
    </xf>
    <xf numFmtId="4" fontId="24" fillId="0" borderId="12" xfId="0" applyNumberFormat="1" applyFont="1" applyBorder="1" applyAlignment="1" applyProtection="1">
      <alignment horizontal="justify" vertical="center"/>
      <protection locked="0"/>
    </xf>
    <xf numFmtId="4" fontId="24" fillId="0" borderId="189" xfId="0" applyNumberFormat="1" applyFont="1" applyBorder="1" applyAlignment="1" applyProtection="1">
      <alignment horizontal="justify" vertical="center" wrapText="1"/>
      <protection locked="0"/>
    </xf>
    <xf numFmtId="4" fontId="24" fillId="4" borderId="96" xfId="0" applyNumberFormat="1" applyFont="1" applyFill="1" applyBorder="1" applyAlignment="1" applyProtection="1">
      <alignment horizontal="justify" vertical="center" wrapText="1"/>
      <protection locked="0"/>
    </xf>
    <xf numFmtId="4" fontId="24" fillId="0" borderId="96" xfId="0" applyNumberFormat="1" applyFont="1" applyBorder="1" applyAlignment="1" applyProtection="1">
      <alignment horizontal="justify" vertical="center" wrapText="1"/>
      <protection locked="0"/>
    </xf>
    <xf numFmtId="4" fontId="24" fillId="0" borderId="97" xfId="0" applyNumberFormat="1" applyFont="1" applyBorder="1" applyAlignment="1" applyProtection="1">
      <alignment horizontal="justify" vertical="center" wrapText="1"/>
      <protection locked="0"/>
    </xf>
    <xf numFmtId="4" fontId="24" fillId="4" borderId="98" xfId="0" applyNumberFormat="1" applyFont="1" applyFill="1" applyBorder="1" applyAlignment="1" applyProtection="1">
      <alignment horizontal="justify" vertical="center" wrapText="1"/>
      <protection locked="0"/>
    </xf>
    <xf numFmtId="4" fontId="24" fillId="0" borderId="98" xfId="0" applyNumberFormat="1" applyFont="1" applyBorder="1" applyAlignment="1" applyProtection="1">
      <alignment horizontal="justify" vertical="center" wrapText="1"/>
      <protection locked="0"/>
    </xf>
    <xf numFmtId="4" fontId="24" fillId="0" borderId="99" xfId="0" applyNumberFormat="1" applyFont="1" applyBorder="1" applyAlignment="1" applyProtection="1">
      <alignment horizontal="justify" vertical="center" wrapText="1"/>
      <protection locked="0"/>
    </xf>
    <xf numFmtId="0" fontId="2" fillId="0" borderId="57" xfId="0" applyFont="1" applyBorder="1" applyAlignment="1">
      <alignment vertical="center"/>
    </xf>
    <xf numFmtId="0" fontId="11" fillId="11" borderId="19" xfId="0" applyFont="1" applyFill="1" applyBorder="1" applyAlignment="1">
      <alignment horizontal="center" vertical="center"/>
    </xf>
    <xf numFmtId="0" fontId="11" fillId="11" borderId="19" xfId="0" applyFont="1" applyFill="1" applyBorder="1" applyAlignment="1">
      <alignment horizontal="center" vertical="center" wrapText="1"/>
    </xf>
    <xf numFmtId="14" fontId="25" fillId="0" borderId="10" xfId="0" applyNumberFormat="1" applyFont="1" applyBorder="1" applyAlignment="1">
      <alignment horizontal="center" vertical="center"/>
    </xf>
    <xf numFmtId="0" fontId="25" fillId="0" borderId="10" xfId="0" applyFont="1" applyBorder="1" applyAlignment="1">
      <alignment vertical="center" wrapText="1"/>
    </xf>
    <xf numFmtId="14" fontId="25" fillId="0" borderId="19" xfId="0" applyNumberFormat="1" applyFont="1" applyBorder="1" applyAlignment="1">
      <alignment horizontal="center" vertical="center"/>
    </xf>
    <xf numFmtId="0" fontId="25" fillId="0" borderId="10" xfId="0" applyFont="1" applyBorder="1" applyAlignment="1">
      <alignment wrapText="1"/>
    </xf>
    <xf numFmtId="14" fontId="25" fillId="0" borderId="59" xfId="0" applyNumberFormat="1" applyFont="1" applyBorder="1" applyAlignment="1">
      <alignment horizontal="center" vertical="center"/>
    </xf>
    <xf numFmtId="14" fontId="25" fillId="0" borderId="17" xfId="0" applyNumberFormat="1" applyFont="1" applyBorder="1" applyAlignment="1">
      <alignment horizontal="center" vertical="center"/>
    </xf>
    <xf numFmtId="17" fontId="2" fillId="0" borderId="19" xfId="0" applyNumberFormat="1" applyFont="1" applyBorder="1" applyAlignment="1">
      <alignment horizontal="center" vertical="center"/>
    </xf>
    <xf numFmtId="0" fontId="2" fillId="0" borderId="10" xfId="0" applyFont="1" applyBorder="1" applyAlignment="1">
      <alignment vertical="center"/>
    </xf>
    <xf numFmtId="0" fontId="2" fillId="0" borderId="59" xfId="0" applyFont="1" applyBorder="1" applyAlignment="1">
      <alignment horizontal="center" vertical="center"/>
    </xf>
    <xf numFmtId="0" fontId="2" fillId="0" borderId="17" xfId="0" applyFont="1" applyBorder="1" applyAlignment="1">
      <alignment horizontal="center" vertical="center"/>
    </xf>
    <xf numFmtId="0" fontId="2" fillId="0" borderId="237" xfId="0" applyFont="1" applyBorder="1" applyAlignment="1">
      <alignment horizontal="center" vertical="center"/>
    </xf>
    <xf numFmtId="0" fontId="2" fillId="0" borderId="238" xfId="0" applyFont="1" applyBorder="1" applyAlignment="1">
      <alignment horizontal="center" vertical="center"/>
    </xf>
    <xf numFmtId="14" fontId="25" fillId="0" borderId="10" xfId="0" applyNumberFormat="1" applyFont="1" applyBorder="1" applyAlignment="1">
      <alignment horizontal="center" vertical="center" wrapText="1"/>
    </xf>
    <xf numFmtId="49" fontId="12" fillId="0" borderId="186" xfId="0" applyNumberFormat="1" applyFont="1" applyBorder="1" applyAlignment="1">
      <alignment vertical="center" wrapText="1"/>
    </xf>
    <xf numFmtId="0" fontId="11" fillId="0" borderId="10" xfId="0" applyFont="1" applyBorder="1" applyAlignment="1">
      <alignment horizontal="center" wrapText="1"/>
    </xf>
    <xf numFmtId="49" fontId="12" fillId="0" borderId="153" xfId="0" applyNumberFormat="1" applyFont="1" applyBorder="1" applyAlignment="1">
      <alignment horizontal="center" vertical="center" wrapText="1"/>
    </xf>
    <xf numFmtId="49" fontId="12" fillId="0" borderId="152" xfId="0" applyNumberFormat="1" applyFont="1" applyBorder="1" applyAlignment="1">
      <alignment horizontal="center" vertical="center" wrapText="1"/>
    </xf>
    <xf numFmtId="49" fontId="12" fillId="0" borderId="184" xfId="0" applyNumberFormat="1" applyFont="1" applyBorder="1" applyAlignment="1">
      <alignment horizontal="center" vertical="center" wrapText="1"/>
    </xf>
    <xf numFmtId="4" fontId="9" fillId="2" borderId="24" xfId="0" applyNumberFormat="1" applyFont="1" applyFill="1" applyBorder="1" applyAlignment="1" applyProtection="1">
      <alignment horizontal="center" vertical="center" textRotation="90" wrapText="1"/>
      <protection locked="0"/>
    </xf>
    <xf numFmtId="4" fontId="9" fillId="2" borderId="25" xfId="0" applyNumberFormat="1" applyFont="1" applyFill="1" applyBorder="1" applyAlignment="1" applyProtection="1">
      <alignment horizontal="center" vertical="center" textRotation="90" wrapText="1"/>
      <protection locked="0"/>
    </xf>
    <xf numFmtId="49" fontId="12" fillId="0" borderId="186" xfId="0" applyNumberFormat="1" applyFont="1" applyBorder="1" applyAlignment="1">
      <alignment horizontal="center" vertical="center" wrapText="1"/>
    </xf>
    <xf numFmtId="49" fontId="12" fillId="0" borderId="153" xfId="0" applyNumberFormat="1" applyFont="1" applyBorder="1" applyAlignment="1" applyProtection="1">
      <alignment horizontal="center" vertical="center" wrapText="1"/>
      <protection locked="0"/>
    </xf>
    <xf numFmtId="49" fontId="12" fillId="0" borderId="152" xfId="0" applyNumberFormat="1" applyFont="1" applyBorder="1" applyAlignment="1" applyProtection="1">
      <alignment horizontal="center" vertical="center" wrapText="1"/>
      <protection locked="0"/>
    </xf>
    <xf numFmtId="49" fontId="12" fillId="0" borderId="184" xfId="0" applyNumberFormat="1" applyFont="1" applyBorder="1" applyAlignment="1" applyProtection="1">
      <alignment horizontal="center" vertical="center" wrapText="1"/>
      <protection locked="0"/>
    </xf>
    <xf numFmtId="4" fontId="12" fillId="0" borderId="110" xfId="1" applyNumberFormat="1" applyFont="1" applyFill="1" applyBorder="1" applyAlignment="1" applyProtection="1">
      <alignment horizontal="center" vertical="center" wrapText="1"/>
    </xf>
    <xf numFmtId="4" fontId="12" fillId="0" borderId="14" xfId="1" applyNumberFormat="1" applyFont="1" applyFill="1" applyBorder="1" applyAlignment="1" applyProtection="1">
      <alignment horizontal="center" vertical="center" wrapText="1"/>
    </xf>
    <xf numFmtId="4" fontId="12" fillId="0" borderId="111" xfId="1" applyNumberFormat="1" applyFont="1" applyFill="1" applyBorder="1" applyAlignment="1" applyProtection="1">
      <alignment horizontal="center" vertical="center" wrapText="1"/>
    </xf>
    <xf numFmtId="4" fontId="12" fillId="6" borderId="126" xfId="0" applyNumberFormat="1" applyFont="1" applyFill="1" applyBorder="1" applyAlignment="1">
      <alignment horizontal="center" vertical="center" wrapText="1"/>
    </xf>
    <xf numFmtId="4" fontId="12" fillId="6" borderId="38" xfId="0" applyNumberFormat="1" applyFont="1" applyFill="1" applyBorder="1" applyAlignment="1">
      <alignment horizontal="center" vertical="center" wrapText="1"/>
    </xf>
    <xf numFmtId="4" fontId="12" fillId="6" borderId="128" xfId="0" applyNumberFormat="1" applyFont="1" applyFill="1" applyBorder="1" applyAlignment="1">
      <alignment horizontal="center" vertical="center" wrapText="1"/>
    </xf>
    <xf numFmtId="4" fontId="12" fillId="6" borderId="102" xfId="0" applyNumberFormat="1" applyFont="1" applyFill="1" applyBorder="1" applyAlignment="1">
      <alignment horizontal="center" vertical="center" wrapText="1"/>
    </xf>
    <xf numFmtId="4" fontId="12" fillId="6" borderId="39" xfId="0" applyNumberFormat="1" applyFont="1" applyFill="1" applyBorder="1" applyAlignment="1">
      <alignment horizontal="center" vertical="center" wrapText="1"/>
    </xf>
    <xf numFmtId="4" fontId="12" fillId="6" borderId="103" xfId="0" applyNumberFormat="1" applyFont="1" applyFill="1" applyBorder="1" applyAlignment="1">
      <alignment horizontal="center" vertical="center" wrapText="1"/>
    </xf>
    <xf numFmtId="49" fontId="12" fillId="0" borderId="135" xfId="0" applyNumberFormat="1" applyFont="1" applyBorder="1" applyAlignment="1">
      <alignment horizontal="center" vertical="center" wrapText="1"/>
    </xf>
    <xf numFmtId="49" fontId="12" fillId="0" borderId="185" xfId="0" applyNumberFormat="1" applyFont="1" applyBorder="1" applyAlignment="1">
      <alignment horizontal="center" vertical="center" wrapText="1"/>
    </xf>
    <xf numFmtId="4" fontId="13" fillId="9" borderId="149" xfId="0" applyNumberFormat="1" applyFont="1" applyFill="1" applyBorder="1" applyAlignment="1">
      <alignment horizontal="center" vertical="center" wrapText="1"/>
    </xf>
    <xf numFmtId="4" fontId="13" fillId="9" borderId="150" xfId="0" applyNumberFormat="1" applyFont="1" applyFill="1" applyBorder="1" applyAlignment="1">
      <alignment horizontal="center" vertical="center" wrapText="1"/>
    </xf>
    <xf numFmtId="4" fontId="13" fillId="9" borderId="151" xfId="0" applyNumberFormat="1" applyFont="1" applyFill="1" applyBorder="1" applyAlignment="1">
      <alignment horizontal="center" vertical="center" wrapText="1"/>
    </xf>
    <xf numFmtId="0" fontId="13" fillId="3" borderId="102" xfId="0" applyFont="1" applyFill="1" applyBorder="1" applyAlignment="1" applyProtection="1">
      <alignment horizontal="center" vertical="center" wrapText="1"/>
      <protection locked="0"/>
    </xf>
    <xf numFmtId="0" fontId="13" fillId="3" borderId="39" xfId="0" applyFont="1" applyFill="1" applyBorder="1" applyAlignment="1" applyProtection="1">
      <alignment horizontal="center" vertical="center" wrapText="1"/>
      <protection locked="0"/>
    </xf>
    <xf numFmtId="0" fontId="13" fillId="3" borderId="103" xfId="0" applyFont="1" applyFill="1" applyBorder="1" applyAlignment="1" applyProtection="1">
      <alignment horizontal="center" vertical="center" wrapText="1"/>
      <protection locked="0"/>
    </xf>
    <xf numFmtId="0" fontId="13" fillId="0" borderId="102" xfId="0" applyFont="1" applyBorder="1" applyAlignment="1">
      <alignment horizontal="center" vertical="center" wrapText="1"/>
    </xf>
    <xf numFmtId="0" fontId="13" fillId="0" borderId="39" xfId="0" applyFont="1" applyBorder="1" applyAlignment="1">
      <alignment horizontal="center" vertical="center" wrapText="1"/>
    </xf>
    <xf numFmtId="0" fontId="13" fillId="0" borderId="103" xfId="0" applyFont="1" applyBorder="1" applyAlignment="1">
      <alignment horizontal="center" vertical="center" wrapText="1"/>
    </xf>
    <xf numFmtId="4" fontId="13" fillId="9" borderId="102" xfId="0" applyNumberFormat="1" applyFont="1" applyFill="1" applyBorder="1" applyAlignment="1">
      <alignment horizontal="center" vertical="center" wrapText="1"/>
    </xf>
    <xf numFmtId="4" fontId="13" fillId="9" borderId="39" xfId="0" applyNumberFormat="1" applyFont="1" applyFill="1" applyBorder="1" applyAlignment="1">
      <alignment horizontal="center" vertical="center" wrapText="1"/>
    </xf>
    <xf numFmtId="4" fontId="13" fillId="9" borderId="103" xfId="0" applyNumberFormat="1" applyFont="1" applyFill="1" applyBorder="1" applyAlignment="1">
      <alignment horizontal="center" vertical="center" wrapText="1"/>
    </xf>
    <xf numFmtId="0" fontId="12" fillId="0" borderId="102" xfId="0" applyFont="1" applyBorder="1" applyAlignment="1">
      <alignment horizontal="center" vertical="center" wrapText="1"/>
    </xf>
    <xf numFmtId="0" fontId="12" fillId="0" borderId="39" xfId="0" applyFont="1" applyBorder="1" applyAlignment="1">
      <alignment horizontal="center" vertical="center" wrapText="1"/>
    </xf>
    <xf numFmtId="0" fontId="12" fillId="0" borderId="103" xfId="0" applyFont="1" applyBorder="1" applyAlignment="1">
      <alignment horizontal="center" vertical="center" wrapText="1"/>
    </xf>
    <xf numFmtId="4" fontId="12" fillId="9" borderId="102" xfId="0" applyNumberFormat="1" applyFont="1" applyFill="1" applyBorder="1" applyAlignment="1">
      <alignment horizontal="center" vertical="center" wrapText="1"/>
    </xf>
    <xf numFmtId="4" fontId="12" fillId="9" borderId="39" xfId="0" applyNumberFormat="1" applyFont="1" applyFill="1" applyBorder="1" applyAlignment="1">
      <alignment horizontal="center" vertical="center" wrapText="1"/>
    </xf>
    <xf numFmtId="4" fontId="12" fillId="9" borderId="103" xfId="0" applyNumberFormat="1" applyFont="1" applyFill="1" applyBorder="1" applyAlignment="1">
      <alignment horizontal="center" vertical="center" wrapText="1"/>
    </xf>
    <xf numFmtId="9" fontId="12" fillId="0" borderId="96" xfId="1" applyFont="1" applyFill="1" applyBorder="1" applyAlignment="1" applyProtection="1">
      <alignment horizontal="center" vertical="center" wrapText="1"/>
    </xf>
    <xf numFmtId="9" fontId="12" fillId="0" borderId="98" xfId="1" applyFont="1" applyFill="1" applyBorder="1" applyAlignment="1" applyProtection="1">
      <alignment horizontal="center" vertical="center" wrapText="1"/>
    </xf>
    <xf numFmtId="9" fontId="12" fillId="0" borderId="100" xfId="1" applyFont="1" applyFill="1" applyBorder="1" applyAlignment="1" applyProtection="1">
      <alignment horizontal="center" vertical="center" wrapText="1"/>
    </xf>
    <xf numFmtId="4" fontId="12" fillId="0" borderId="96" xfId="1" applyNumberFormat="1" applyFont="1" applyFill="1" applyBorder="1" applyAlignment="1" applyProtection="1">
      <alignment horizontal="center" vertical="center" wrapText="1"/>
    </xf>
    <xf numFmtId="4" fontId="12" fillId="0" borderId="98" xfId="1" applyNumberFormat="1" applyFont="1" applyFill="1" applyBorder="1" applyAlignment="1" applyProtection="1">
      <alignment horizontal="center" vertical="center" wrapText="1"/>
    </xf>
    <xf numFmtId="4" fontId="12" fillId="0" borderId="100" xfId="1" applyNumberFormat="1" applyFont="1" applyFill="1" applyBorder="1" applyAlignment="1" applyProtection="1">
      <alignment horizontal="center" vertical="center" wrapText="1"/>
    </xf>
    <xf numFmtId="9" fontId="12" fillId="6" borderId="102" xfId="1" applyFont="1" applyFill="1" applyBorder="1" applyAlignment="1" applyProtection="1">
      <alignment horizontal="center" vertical="center" wrapText="1"/>
    </xf>
    <xf numFmtId="9" fontId="12" fillId="6" borderId="39" xfId="1" applyFont="1" applyFill="1" applyBorder="1" applyAlignment="1" applyProtection="1">
      <alignment horizontal="center" vertical="center" wrapText="1"/>
    </xf>
    <xf numFmtId="9" fontId="12" fillId="6" borderId="103" xfId="1" applyFont="1" applyFill="1" applyBorder="1" applyAlignment="1" applyProtection="1">
      <alignment horizontal="center" vertical="center" wrapText="1"/>
    </xf>
    <xf numFmtId="9" fontId="12" fillId="7" borderId="110" xfId="1" applyFont="1" applyFill="1" applyBorder="1" applyAlignment="1" applyProtection="1">
      <alignment horizontal="center" vertical="center"/>
    </xf>
    <xf numFmtId="9" fontId="12" fillId="7" borderId="14" xfId="1" applyFont="1" applyFill="1" applyBorder="1" applyAlignment="1" applyProtection="1">
      <alignment horizontal="center" vertical="center"/>
    </xf>
    <xf numFmtId="9" fontId="12" fillId="7" borderId="111" xfId="1" applyFont="1" applyFill="1" applyBorder="1" applyAlignment="1" applyProtection="1">
      <alignment horizontal="center" vertical="center"/>
    </xf>
    <xf numFmtId="4" fontId="12" fillId="0" borderId="36" xfId="1" applyNumberFormat="1" applyFont="1" applyFill="1" applyBorder="1" applyAlignment="1" applyProtection="1">
      <alignment horizontal="center" vertical="center" wrapText="1"/>
    </xf>
    <xf numFmtId="9" fontId="12" fillId="0" borderId="219" xfId="1" applyFont="1" applyFill="1" applyBorder="1" applyAlignment="1" applyProtection="1">
      <alignment horizontal="center" vertical="center" wrapText="1"/>
    </xf>
    <xf numFmtId="4" fontId="12" fillId="0" borderId="219" xfId="1" applyNumberFormat="1" applyFont="1" applyFill="1" applyBorder="1" applyAlignment="1" applyProtection="1">
      <alignment horizontal="center" vertical="center" wrapText="1"/>
    </xf>
    <xf numFmtId="9" fontId="12" fillId="7" borderId="36" xfId="1" applyFont="1" applyFill="1" applyBorder="1" applyAlignment="1" applyProtection="1">
      <alignment horizontal="center" vertical="center"/>
    </xf>
    <xf numFmtId="4" fontId="9" fillId="2" borderId="83" xfId="0" applyNumberFormat="1" applyFont="1" applyFill="1" applyBorder="1" applyAlignment="1" applyProtection="1">
      <alignment horizontal="center" vertical="center" textRotation="90" wrapText="1"/>
      <protection locked="0"/>
    </xf>
    <xf numFmtId="4" fontId="9" fillId="2" borderId="84" xfId="0" applyNumberFormat="1" applyFont="1" applyFill="1" applyBorder="1" applyAlignment="1" applyProtection="1">
      <alignment horizontal="center" vertical="center" textRotation="90" wrapText="1"/>
      <protection locked="0"/>
    </xf>
    <xf numFmtId="4" fontId="9" fillId="2" borderId="91" xfId="0" applyNumberFormat="1" applyFont="1" applyFill="1" applyBorder="1" applyAlignment="1" applyProtection="1">
      <alignment horizontal="center" vertical="center"/>
      <protection locked="0"/>
    </xf>
    <xf numFmtId="4" fontId="9" fillId="2" borderId="92" xfId="0" applyNumberFormat="1" applyFont="1" applyFill="1" applyBorder="1" applyAlignment="1" applyProtection="1">
      <alignment horizontal="center" vertical="center"/>
      <protection locked="0"/>
    </xf>
    <xf numFmtId="4" fontId="9" fillId="17" borderId="159" xfId="0" applyNumberFormat="1" applyFont="1" applyFill="1" applyBorder="1" applyAlignment="1" applyProtection="1">
      <alignment horizontal="center" vertical="center" wrapText="1"/>
      <protection locked="0"/>
    </xf>
    <xf numFmtId="4" fontId="9" fillId="17" borderId="160" xfId="0" applyNumberFormat="1" applyFont="1" applyFill="1" applyBorder="1" applyAlignment="1" applyProtection="1">
      <alignment horizontal="center" vertical="center" wrapText="1"/>
      <protection locked="0"/>
    </xf>
    <xf numFmtId="4" fontId="9" fillId="17" borderId="161" xfId="0" applyNumberFormat="1" applyFont="1" applyFill="1" applyBorder="1" applyAlignment="1" applyProtection="1">
      <alignment horizontal="center" vertical="center" wrapText="1"/>
      <protection locked="0"/>
    </xf>
    <xf numFmtId="4" fontId="12" fillId="0" borderId="222" xfId="1" applyNumberFormat="1" applyFont="1" applyFill="1" applyBorder="1" applyAlignment="1" applyProtection="1">
      <alignment horizontal="center" vertical="center" wrapText="1"/>
    </xf>
    <xf numFmtId="4" fontId="12" fillId="0" borderId="105" xfId="1" applyNumberFormat="1" applyFont="1" applyFill="1" applyBorder="1" applyAlignment="1" applyProtection="1">
      <alignment horizontal="center" vertical="center" wrapText="1"/>
    </xf>
    <xf numFmtId="4" fontId="12" fillId="0" borderId="106" xfId="1" applyNumberFormat="1" applyFont="1" applyFill="1" applyBorder="1" applyAlignment="1" applyProtection="1">
      <alignment horizontal="center" vertical="center" wrapText="1"/>
    </xf>
    <xf numFmtId="4" fontId="9" fillId="2" borderId="145" xfId="0" applyNumberFormat="1" applyFont="1" applyFill="1" applyBorder="1" applyAlignment="1" applyProtection="1">
      <alignment horizontal="center" vertical="center" wrapText="1"/>
      <protection locked="0"/>
    </xf>
    <xf numFmtId="4" fontId="9" fillId="2" borderId="147" xfId="0" applyNumberFormat="1" applyFont="1" applyFill="1" applyBorder="1" applyAlignment="1" applyProtection="1">
      <alignment horizontal="center" vertical="center" wrapText="1"/>
      <protection locked="0"/>
    </xf>
    <xf numFmtId="4" fontId="9" fillId="2" borderId="142" xfId="0" applyNumberFormat="1" applyFont="1" applyFill="1" applyBorder="1" applyAlignment="1" applyProtection="1">
      <alignment horizontal="center" vertical="center"/>
      <protection locked="0"/>
    </xf>
    <xf numFmtId="4" fontId="9" fillId="2" borderId="134" xfId="0" applyNumberFormat="1" applyFont="1" applyFill="1" applyBorder="1" applyAlignment="1" applyProtection="1">
      <alignment horizontal="center" vertical="center"/>
      <protection locked="0"/>
    </xf>
    <xf numFmtId="4" fontId="9" fillId="2" borderId="136" xfId="0" applyNumberFormat="1" applyFont="1" applyFill="1" applyBorder="1" applyAlignment="1" applyProtection="1">
      <alignment horizontal="center" vertical="center"/>
      <protection locked="0"/>
    </xf>
    <xf numFmtId="4" fontId="9" fillId="2" borderId="58" xfId="0" applyNumberFormat="1" applyFont="1" applyFill="1" applyBorder="1" applyAlignment="1" applyProtection="1">
      <alignment horizontal="center" vertical="center"/>
      <protection locked="0"/>
    </xf>
    <xf numFmtId="4" fontId="9" fillId="2" borderId="26" xfId="0" applyNumberFormat="1" applyFont="1" applyFill="1" applyBorder="1" applyAlignment="1" applyProtection="1">
      <alignment horizontal="center" vertical="center"/>
      <protection locked="0"/>
    </xf>
    <xf numFmtId="4" fontId="9" fillId="2" borderId="29" xfId="0" applyNumberFormat="1" applyFont="1" applyFill="1" applyBorder="1" applyAlignment="1" applyProtection="1">
      <alignment horizontal="center" vertical="center"/>
      <protection locked="0"/>
    </xf>
    <xf numFmtId="4" fontId="12" fillId="6" borderId="223" xfId="0" applyNumberFormat="1" applyFont="1" applyFill="1" applyBorder="1" applyAlignment="1">
      <alignment horizontal="center" vertical="center" wrapText="1"/>
    </xf>
    <xf numFmtId="4" fontId="12" fillId="6" borderId="108" xfId="0" applyNumberFormat="1" applyFont="1" applyFill="1" applyBorder="1" applyAlignment="1">
      <alignment horizontal="center" vertical="center" wrapText="1"/>
    </xf>
    <xf numFmtId="4" fontId="12" fillId="6" borderId="109" xfId="0" applyNumberFormat="1" applyFont="1" applyFill="1" applyBorder="1" applyAlignment="1">
      <alignment horizontal="center" vertical="center" wrapText="1"/>
    </xf>
    <xf numFmtId="4" fontId="9" fillId="2" borderId="137" xfId="0" applyNumberFormat="1" applyFont="1" applyFill="1" applyBorder="1" applyAlignment="1" applyProtection="1">
      <alignment horizontal="center" vertical="center"/>
      <protection locked="0"/>
    </xf>
    <xf numFmtId="4" fontId="9" fillId="2" borderId="141" xfId="0" applyNumberFormat="1" applyFont="1" applyFill="1" applyBorder="1" applyAlignment="1" applyProtection="1">
      <alignment horizontal="center" vertical="center"/>
      <protection locked="0"/>
    </xf>
    <xf numFmtId="4" fontId="9" fillId="2" borderId="31" xfId="0" applyNumberFormat="1" applyFont="1" applyFill="1" applyBorder="1" applyAlignment="1" applyProtection="1">
      <alignment horizontal="center" vertical="center"/>
      <protection locked="0"/>
    </xf>
    <xf numFmtId="9" fontId="12" fillId="7" borderId="27" xfId="1" applyFont="1" applyFill="1" applyBorder="1" applyAlignment="1" applyProtection="1">
      <alignment horizontal="center" vertical="center"/>
    </xf>
    <xf numFmtId="4" fontId="12" fillId="0" borderId="27" xfId="1" applyNumberFormat="1" applyFont="1" applyFill="1" applyBorder="1" applyAlignment="1" applyProtection="1">
      <alignment horizontal="center" vertical="center" wrapText="1"/>
    </xf>
    <xf numFmtId="4" fontId="12" fillId="0" borderId="164" xfId="1" applyNumberFormat="1" applyFont="1" applyFill="1" applyBorder="1" applyAlignment="1" applyProtection="1">
      <alignment horizontal="center" vertical="center" wrapText="1"/>
    </xf>
    <xf numFmtId="9" fontId="12" fillId="0" borderId="158" xfId="1" applyFont="1" applyFill="1" applyBorder="1" applyAlignment="1" applyProtection="1">
      <alignment horizontal="center" vertical="center" wrapText="1"/>
    </xf>
    <xf numFmtId="4" fontId="12" fillId="0" borderId="158" xfId="1" applyNumberFormat="1" applyFont="1" applyFill="1" applyBorder="1" applyAlignment="1" applyProtection="1">
      <alignment horizontal="center" vertical="center" wrapText="1"/>
    </xf>
    <xf numFmtId="49" fontId="12" fillId="0" borderId="187" xfId="0" applyNumberFormat="1" applyFont="1" applyBorder="1" applyAlignment="1">
      <alignment horizontal="center" vertical="center" wrapText="1"/>
    </xf>
    <xf numFmtId="4" fontId="13" fillId="9" borderId="126" xfId="0" applyNumberFormat="1" applyFont="1" applyFill="1" applyBorder="1" applyAlignment="1">
      <alignment horizontal="center" vertical="center" wrapText="1"/>
    </xf>
    <xf numFmtId="4" fontId="13" fillId="9" borderId="38" xfId="0" applyNumberFormat="1" applyFont="1" applyFill="1" applyBorder="1" applyAlignment="1">
      <alignment horizontal="center" vertical="center" wrapText="1"/>
    </xf>
    <xf numFmtId="0" fontId="21" fillId="12" borderId="78" xfId="5" applyFont="1" applyFill="1" applyBorder="1" applyAlignment="1">
      <alignment horizontal="center"/>
    </xf>
    <xf numFmtId="0" fontId="21" fillId="12" borderId="80" xfId="5" applyFont="1" applyFill="1" applyBorder="1" applyAlignment="1">
      <alignment horizontal="center"/>
    </xf>
    <xf numFmtId="0" fontId="21" fillId="12" borderId="81" xfId="5" applyFont="1" applyFill="1" applyBorder="1" applyAlignment="1">
      <alignment horizontal="center"/>
    </xf>
    <xf numFmtId="0" fontId="21" fillId="0" borderId="74" xfId="5" applyFont="1" applyBorder="1" applyAlignment="1">
      <alignment horizontal="center" vertical="center" wrapText="1"/>
    </xf>
    <xf numFmtId="0" fontId="21" fillId="0" borderId="20" xfId="5" applyFont="1" applyBorder="1" applyAlignment="1">
      <alignment horizontal="center" vertical="center" textRotation="90" wrapText="1"/>
    </xf>
    <xf numFmtId="0" fontId="18" fillId="0" borderId="9" xfId="0" applyFont="1" applyBorder="1" applyAlignment="1">
      <alignment horizontal="center" vertical="center" wrapText="1"/>
    </xf>
    <xf numFmtId="0" fontId="18" fillId="0" borderId="8" xfId="0" applyFont="1" applyBorder="1" applyAlignment="1">
      <alignment horizontal="center" vertical="center" wrapText="1"/>
    </xf>
    <xf numFmtId="0" fontId="18" fillId="0" borderId="7" xfId="0" applyFont="1" applyBorder="1" applyAlignment="1">
      <alignment horizontal="center" vertical="center" wrapText="1"/>
    </xf>
    <xf numFmtId="0" fontId="18" fillId="0" borderId="64" xfId="0" applyFont="1" applyBorder="1" applyAlignment="1">
      <alignment horizontal="center" vertical="center" wrapText="1"/>
    </xf>
    <xf numFmtId="0" fontId="18" fillId="0" borderId="74" xfId="0" applyFont="1" applyBorder="1" applyAlignment="1">
      <alignment horizontal="center" vertical="center" wrapText="1"/>
    </xf>
    <xf numFmtId="0" fontId="18" fillId="0" borderId="77" xfId="0" applyFont="1" applyBorder="1" applyAlignment="1">
      <alignment horizontal="center" vertical="center" wrapText="1"/>
    </xf>
    <xf numFmtId="0" fontId="18" fillId="0" borderId="65" xfId="0" applyFont="1" applyBorder="1" applyAlignment="1">
      <alignment horizontal="center" vertical="center" wrapText="1"/>
    </xf>
    <xf numFmtId="4" fontId="12" fillId="6" borderId="96" xfId="0" applyNumberFormat="1" applyFont="1" applyFill="1" applyBorder="1" applyAlignment="1">
      <alignment horizontal="center" vertical="center" wrapText="1"/>
    </xf>
    <xf numFmtId="4" fontId="12" fillId="6" borderId="98" xfId="0" applyNumberFormat="1" applyFont="1" applyFill="1" applyBorder="1" applyAlignment="1">
      <alignment horizontal="center" vertical="center" wrapText="1"/>
    </xf>
    <xf numFmtId="4" fontId="12" fillId="6" borderId="219" xfId="0" applyNumberFormat="1" applyFont="1" applyFill="1" applyBorder="1" applyAlignment="1">
      <alignment horizontal="center" vertical="center" wrapText="1"/>
    </xf>
    <xf numFmtId="4" fontId="12" fillId="6" borderId="166" xfId="0" applyNumberFormat="1" applyFont="1" applyFill="1" applyBorder="1" applyAlignment="1">
      <alignment horizontal="center" vertical="center" wrapText="1"/>
    </xf>
    <xf numFmtId="0" fontId="13" fillId="0" borderId="102" xfId="0" quotePrefix="1" applyFont="1" applyBorder="1" applyAlignment="1">
      <alignment horizontal="center" vertical="center" wrapText="1"/>
    </xf>
    <xf numFmtId="4" fontId="12" fillId="6" borderId="165" xfId="0" applyNumberFormat="1" applyFont="1" applyFill="1" applyBorder="1" applyAlignment="1">
      <alignment horizontal="center" vertical="center" wrapText="1"/>
    </xf>
    <xf numFmtId="9" fontId="12" fillId="7" borderId="164" xfId="1" applyFont="1" applyFill="1" applyBorder="1" applyAlignment="1" applyProtection="1">
      <alignment horizontal="center" vertical="center"/>
    </xf>
    <xf numFmtId="4" fontId="9" fillId="2" borderId="24" xfId="0" applyNumberFormat="1" applyFont="1" applyFill="1" applyBorder="1" applyAlignment="1" applyProtection="1">
      <alignment horizontal="center" vertical="center" wrapText="1"/>
      <protection locked="0"/>
    </xf>
    <xf numFmtId="4" fontId="9" fillId="2" borderId="25" xfId="0" applyNumberFormat="1" applyFont="1" applyFill="1" applyBorder="1" applyAlignment="1" applyProtection="1">
      <alignment horizontal="center" vertical="center" wrapText="1"/>
      <protection locked="0"/>
    </xf>
    <xf numFmtId="4" fontId="9" fillId="2" borderId="93" xfId="0" applyNumberFormat="1" applyFont="1" applyFill="1" applyBorder="1" applyAlignment="1" applyProtection="1">
      <alignment horizontal="center" vertical="center" textRotation="90" wrapText="1"/>
      <protection locked="0"/>
    </xf>
    <xf numFmtId="4" fontId="9" fillId="2" borderId="28" xfId="0" applyNumberFormat="1" applyFont="1" applyFill="1" applyBorder="1" applyAlignment="1" applyProtection="1">
      <alignment horizontal="center" vertical="center" textRotation="90" wrapText="1"/>
      <protection locked="0"/>
    </xf>
    <xf numFmtId="4" fontId="12" fillId="6" borderId="107" xfId="0" applyNumberFormat="1" applyFont="1" applyFill="1" applyBorder="1" applyAlignment="1">
      <alignment horizontal="center" vertical="center" wrapText="1"/>
    </xf>
    <xf numFmtId="4" fontId="12" fillId="6" borderId="221" xfId="0" applyNumberFormat="1" applyFont="1" applyFill="1" applyBorder="1" applyAlignment="1">
      <alignment horizontal="center" vertical="center" wrapText="1"/>
    </xf>
    <xf numFmtId="4" fontId="9" fillId="2" borderId="87" xfId="0" applyNumberFormat="1" applyFont="1" applyFill="1" applyBorder="1" applyAlignment="1" applyProtection="1">
      <alignment horizontal="center" vertical="center" wrapText="1"/>
      <protection locked="0"/>
    </xf>
    <xf numFmtId="4" fontId="9" fillId="2" borderId="88" xfId="0" applyNumberFormat="1" applyFont="1" applyFill="1" applyBorder="1" applyAlignment="1" applyProtection="1">
      <alignment horizontal="center" vertical="center" wrapText="1"/>
      <protection locked="0"/>
    </xf>
    <xf numFmtId="4" fontId="9" fillId="2" borderId="89" xfId="0" applyNumberFormat="1" applyFont="1" applyFill="1" applyBorder="1" applyAlignment="1" applyProtection="1">
      <alignment horizontal="center" vertical="center" wrapText="1"/>
      <protection locked="0"/>
    </xf>
    <xf numFmtId="4" fontId="9" fillId="2" borderId="90" xfId="0" applyNumberFormat="1" applyFont="1" applyFill="1" applyBorder="1" applyAlignment="1" applyProtection="1">
      <alignment horizontal="center" vertical="center" wrapText="1"/>
      <protection locked="0"/>
    </xf>
    <xf numFmtId="4" fontId="9" fillId="2" borderId="18" xfId="0" applyNumberFormat="1" applyFont="1" applyFill="1" applyBorder="1" applyAlignment="1" applyProtection="1">
      <alignment horizontal="center" vertical="center"/>
      <protection locked="0"/>
    </xf>
    <xf numFmtId="4" fontId="9" fillId="2" borderId="32" xfId="0" applyNumberFormat="1" applyFont="1" applyFill="1" applyBorder="1" applyAlignment="1" applyProtection="1">
      <alignment horizontal="center" vertical="center"/>
      <protection locked="0"/>
    </xf>
    <xf numFmtId="4" fontId="9" fillId="2" borderId="85" xfId="0" applyNumberFormat="1" applyFont="1" applyFill="1" applyBorder="1" applyAlignment="1" applyProtection="1">
      <alignment horizontal="center" vertical="center"/>
      <protection locked="0"/>
    </xf>
    <xf numFmtId="4" fontId="9" fillId="2" borderId="86" xfId="0" applyNumberFormat="1" applyFont="1" applyFill="1" applyBorder="1" applyAlignment="1" applyProtection="1">
      <alignment horizontal="center" vertical="center"/>
      <protection locked="0"/>
    </xf>
    <xf numFmtId="4" fontId="9" fillId="2" borderId="135" xfId="0" applyNumberFormat="1" applyFont="1" applyFill="1" applyBorder="1" applyAlignment="1" applyProtection="1">
      <alignment horizontal="center" vertical="center"/>
      <protection locked="0"/>
    </xf>
    <xf numFmtId="4" fontId="9" fillId="2" borderId="143" xfId="0" applyNumberFormat="1" applyFont="1" applyFill="1" applyBorder="1" applyAlignment="1" applyProtection="1">
      <alignment horizontal="center" vertical="center"/>
      <protection locked="0"/>
    </xf>
    <xf numFmtId="4" fontId="9" fillId="2" borderId="83" xfId="0" applyNumberFormat="1" applyFont="1" applyFill="1" applyBorder="1" applyAlignment="1" applyProtection="1">
      <alignment horizontal="center" vertical="center" wrapText="1"/>
      <protection locked="0"/>
    </xf>
    <xf numFmtId="4" fontId="9" fillId="2" borderId="84" xfId="0" applyNumberFormat="1" applyFont="1" applyFill="1" applyBorder="1" applyAlignment="1" applyProtection="1">
      <alignment horizontal="center" vertical="center" wrapText="1"/>
      <protection locked="0"/>
    </xf>
    <xf numFmtId="4" fontId="9" fillId="2" borderId="138" xfId="0" applyNumberFormat="1" applyFont="1" applyFill="1" applyBorder="1" applyAlignment="1" applyProtection="1">
      <alignment horizontal="center" vertical="center"/>
      <protection locked="0"/>
    </xf>
    <xf numFmtId="4" fontId="9" fillId="2" borderId="139" xfId="0" applyNumberFormat="1" applyFont="1" applyFill="1" applyBorder="1" applyAlignment="1" applyProtection="1">
      <alignment horizontal="center" vertical="center"/>
      <protection locked="0"/>
    </xf>
    <xf numFmtId="4" fontId="9" fillId="2" borderId="140" xfId="0" applyNumberFormat="1" applyFont="1" applyFill="1" applyBorder="1" applyAlignment="1" applyProtection="1">
      <alignment horizontal="center" vertical="center"/>
      <protection locked="0"/>
    </xf>
    <xf numFmtId="4" fontId="9" fillId="2" borderId="144" xfId="0" applyNumberFormat="1" applyFont="1" applyFill="1" applyBorder="1" applyAlignment="1" applyProtection="1">
      <alignment horizontal="center" vertical="center" textRotation="90" wrapText="1"/>
      <protection locked="0"/>
    </xf>
    <xf numFmtId="4" fontId="9" fillId="2" borderId="146" xfId="0" applyNumberFormat="1" applyFont="1" applyFill="1" applyBorder="1" applyAlignment="1" applyProtection="1">
      <alignment horizontal="center" vertical="center" textRotation="90" wrapText="1"/>
      <protection locked="0"/>
    </xf>
    <xf numFmtId="49" fontId="12" fillId="0" borderId="135" xfId="0" applyNumberFormat="1" applyFont="1" applyBorder="1" applyAlignment="1" applyProtection="1">
      <alignment horizontal="center" vertical="center" wrapText="1"/>
      <protection locked="0"/>
    </xf>
    <xf numFmtId="49" fontId="12" fillId="0" borderId="185" xfId="0" applyNumberFormat="1" applyFont="1" applyBorder="1" applyAlignment="1" applyProtection="1">
      <alignment horizontal="center" vertical="center" wrapText="1"/>
      <protection locked="0"/>
    </xf>
    <xf numFmtId="0" fontId="18" fillId="0" borderId="5" xfId="0" applyFont="1" applyBorder="1" applyAlignment="1" applyProtection="1">
      <alignment horizontal="center" vertical="center"/>
      <protection locked="0"/>
    </xf>
    <xf numFmtId="0" fontId="18" fillId="0" borderId="54" xfId="0" applyFont="1" applyBorder="1" applyAlignment="1" applyProtection="1">
      <alignment horizontal="center" vertical="center"/>
      <protection locked="0"/>
    </xf>
    <xf numFmtId="0" fontId="18" fillId="0" borderId="51" xfId="0" applyFont="1" applyBorder="1" applyAlignment="1" applyProtection="1">
      <alignment horizontal="center" vertical="center"/>
      <protection locked="0"/>
    </xf>
    <xf numFmtId="0" fontId="18" fillId="0" borderId="57" xfId="0" applyFont="1" applyBorder="1" applyAlignment="1" applyProtection="1">
      <alignment horizontal="center" vertical="center"/>
      <protection locked="0"/>
    </xf>
    <xf numFmtId="0" fontId="18" fillId="0" borderId="0" xfId="0" applyFont="1" applyAlignment="1" applyProtection="1">
      <alignment horizontal="center" vertical="center"/>
      <protection locked="0"/>
    </xf>
    <xf numFmtId="0" fontId="18" fillId="0" borderId="94" xfId="0" applyFont="1" applyBorder="1" applyAlignment="1" applyProtection="1">
      <alignment horizontal="center" vertical="center"/>
      <protection locked="0"/>
    </xf>
    <xf numFmtId="0" fontId="18" fillId="0" borderId="52" xfId="0" applyFont="1" applyBorder="1" applyAlignment="1" applyProtection="1">
      <alignment horizontal="center" vertical="center"/>
      <protection locked="0"/>
    </xf>
    <xf numFmtId="0" fontId="18" fillId="0" borderId="55" xfId="0" applyFont="1" applyBorder="1" applyAlignment="1" applyProtection="1">
      <alignment horizontal="center" vertical="center"/>
      <protection locked="0"/>
    </xf>
    <xf numFmtId="0" fontId="18" fillId="0" borderId="53" xfId="0" applyFont="1" applyBorder="1" applyAlignment="1" applyProtection="1">
      <alignment horizontal="center" vertical="center"/>
      <protection locked="0"/>
    </xf>
    <xf numFmtId="4" fontId="9" fillId="2" borderId="204" xfId="0" applyNumberFormat="1" applyFont="1" applyFill="1" applyBorder="1" applyAlignment="1" applyProtection="1">
      <alignment horizontal="center" vertical="center"/>
      <protection locked="0"/>
    </xf>
    <xf numFmtId="4" fontId="9" fillId="2" borderId="218" xfId="0" applyNumberFormat="1" applyFont="1" applyFill="1" applyBorder="1" applyAlignment="1" applyProtection="1">
      <alignment horizontal="center" vertical="center"/>
      <protection locked="0"/>
    </xf>
    <xf numFmtId="0" fontId="18" fillId="0" borderId="22" xfId="0" applyFont="1" applyBorder="1" applyAlignment="1" applyProtection="1">
      <alignment horizontal="center" vertical="center"/>
      <protection locked="0"/>
    </xf>
    <xf numFmtId="0" fontId="18" fillId="0" borderId="6" xfId="0" applyFont="1" applyBorder="1" applyAlignment="1" applyProtection="1">
      <alignment horizontal="center" vertical="center"/>
      <protection locked="0"/>
    </xf>
    <xf numFmtId="0" fontId="9" fillId="0" borderId="54" xfId="0" applyFont="1" applyBorder="1" applyAlignment="1" applyProtection="1">
      <alignment horizontal="left" vertical="center" wrapText="1"/>
      <protection locked="0"/>
    </xf>
    <xf numFmtId="0" fontId="8" fillId="0" borderId="5" xfId="0" applyFont="1" applyBorder="1" applyAlignment="1">
      <alignment horizontal="center"/>
    </xf>
    <xf numFmtId="0" fontId="8" fillId="0" borderId="54" xfId="0" applyFont="1" applyBorder="1" applyAlignment="1">
      <alignment horizontal="center"/>
    </xf>
    <xf numFmtId="0" fontId="8" fillId="0" borderId="51" xfId="0" applyFont="1" applyBorder="1" applyAlignment="1">
      <alignment horizontal="center"/>
    </xf>
    <xf numFmtId="0" fontId="8" fillId="0" borderId="57" xfId="0" applyFont="1" applyBorder="1" applyAlignment="1">
      <alignment horizontal="center"/>
    </xf>
    <xf numFmtId="0" fontId="8" fillId="0" borderId="0" xfId="0" applyFont="1" applyAlignment="1">
      <alignment horizontal="center"/>
    </xf>
    <xf numFmtId="0" fontId="8" fillId="0" borderId="94" xfId="0" applyFont="1" applyBorder="1" applyAlignment="1">
      <alignment horizontal="center"/>
    </xf>
    <xf numFmtId="0" fontId="8" fillId="0" borderId="52" xfId="0" applyFont="1" applyBorder="1" applyAlignment="1">
      <alignment horizontal="center"/>
    </xf>
    <xf numFmtId="0" fontId="8" fillId="0" borderId="55" xfId="0" applyFont="1" applyBorder="1" applyAlignment="1">
      <alignment horizontal="center"/>
    </xf>
    <xf numFmtId="0" fontId="8" fillId="0" borderId="53" xfId="0" applyFont="1" applyBorder="1" applyAlignment="1">
      <alignment horizontal="center"/>
    </xf>
    <xf numFmtId="14" fontId="25" fillId="0" borderId="19" xfId="0" applyNumberFormat="1" applyFont="1" applyBorder="1" applyAlignment="1">
      <alignment horizontal="center" vertical="center"/>
    </xf>
    <xf numFmtId="14" fontId="25" fillId="0" borderId="59" xfId="0" applyNumberFormat="1" applyFont="1" applyBorder="1" applyAlignment="1">
      <alignment horizontal="center" vertical="center"/>
    </xf>
    <xf numFmtId="14" fontId="25" fillId="0" borderId="17" xfId="0" applyNumberFormat="1" applyFont="1" applyBorder="1" applyAlignment="1">
      <alignment horizontal="center" vertical="center"/>
    </xf>
    <xf numFmtId="17" fontId="2" fillId="0" borderId="19" xfId="0" applyNumberFormat="1" applyFont="1" applyBorder="1" applyAlignment="1">
      <alignment horizontal="center" vertical="center"/>
    </xf>
    <xf numFmtId="0" fontId="2" fillId="0" borderId="59" xfId="0" applyFont="1" applyBorder="1" applyAlignment="1">
      <alignment horizontal="center" vertical="center"/>
    </xf>
    <xf numFmtId="0" fontId="2" fillId="0" borderId="17" xfId="0" applyFont="1" applyBorder="1" applyAlignment="1">
      <alignment horizontal="center" vertical="center"/>
    </xf>
    <xf numFmtId="0" fontId="2" fillId="0" borderId="231" xfId="0" applyFont="1" applyBorder="1" applyAlignment="1">
      <alignment horizontal="center" vertical="center"/>
    </xf>
    <xf numFmtId="0" fontId="2" fillId="0" borderId="234" xfId="0" applyFont="1" applyBorder="1" applyAlignment="1">
      <alignment horizontal="center" vertical="center"/>
    </xf>
    <xf numFmtId="0" fontId="11" fillId="0" borderId="232" xfId="0" applyFont="1" applyBorder="1" applyAlignment="1">
      <alignment horizontal="center" vertical="center"/>
    </xf>
    <xf numFmtId="0" fontId="11" fillId="0" borderId="233" xfId="0" applyFont="1" applyBorder="1" applyAlignment="1">
      <alignment horizontal="center" vertical="center"/>
    </xf>
    <xf numFmtId="0" fontId="11" fillId="0" borderId="235" xfId="0" applyFont="1" applyBorder="1" applyAlignment="1">
      <alignment horizontal="center" vertical="center"/>
    </xf>
    <xf numFmtId="0" fontId="11" fillId="0" borderId="236" xfId="0" applyFont="1" applyBorder="1" applyAlignment="1">
      <alignment horizontal="center" vertical="center"/>
    </xf>
    <xf numFmtId="0" fontId="2" fillId="0" borderId="54" xfId="0" applyFont="1" applyBorder="1" applyAlignment="1">
      <alignment horizontal="left" vertical="center"/>
    </xf>
    <xf numFmtId="0" fontId="11" fillId="11" borderId="10" xfId="0" applyFont="1" applyFill="1" applyBorder="1" applyAlignment="1">
      <alignment horizontal="center" vertical="center"/>
    </xf>
    <xf numFmtId="0" fontId="15" fillId="0" borderId="20" xfId="5" applyFont="1" applyBorder="1" applyAlignment="1">
      <alignment horizontal="center" vertical="center" wrapText="1"/>
    </xf>
    <xf numFmtId="0" fontId="15" fillId="0" borderId="22" xfId="5" applyFont="1" applyBorder="1" applyAlignment="1">
      <alignment horizontal="center" vertical="center" wrapText="1"/>
    </xf>
    <xf numFmtId="0" fontId="15" fillId="0" borderId="21" xfId="5" applyFont="1" applyBorder="1" applyAlignment="1">
      <alignment horizontal="center" vertical="center" wrapText="1"/>
    </xf>
    <xf numFmtId="0" fontId="15" fillId="12" borderId="69" xfId="5" applyFont="1" applyFill="1" applyBorder="1" applyAlignment="1">
      <alignment horizontal="center"/>
    </xf>
    <xf numFmtId="0" fontId="15" fillId="12" borderId="70" xfId="5" applyFont="1" applyFill="1" applyBorder="1" applyAlignment="1">
      <alignment horizontal="center"/>
    </xf>
    <xf numFmtId="0" fontId="15" fillId="12" borderId="71" xfId="5" applyFont="1" applyFill="1" applyBorder="1" applyAlignment="1">
      <alignment horizontal="center"/>
    </xf>
    <xf numFmtId="0" fontId="15" fillId="12" borderId="78" xfId="5" applyFont="1" applyFill="1" applyBorder="1" applyAlignment="1">
      <alignment horizontal="center"/>
    </xf>
    <xf numFmtId="0" fontId="15" fillId="12" borderId="80" xfId="5" applyFont="1" applyFill="1" applyBorder="1" applyAlignment="1">
      <alignment horizontal="center"/>
    </xf>
    <xf numFmtId="0" fontId="15" fillId="12" borderId="81" xfId="5" applyFont="1" applyFill="1" applyBorder="1" applyAlignment="1">
      <alignment horizontal="center"/>
    </xf>
    <xf numFmtId="0" fontId="15" fillId="0" borderId="74" xfId="5" applyFont="1" applyBorder="1" applyAlignment="1">
      <alignment horizontal="center" vertical="center" wrapText="1"/>
    </xf>
    <xf numFmtId="0" fontId="15" fillId="0" borderId="65" xfId="5" applyFont="1" applyBorder="1" applyAlignment="1">
      <alignment horizontal="center" vertical="center" wrapText="1"/>
    </xf>
    <xf numFmtId="0" fontId="15" fillId="0" borderId="63" xfId="5" applyFont="1" applyBorder="1" applyAlignment="1">
      <alignment horizontal="center" vertical="center" textRotation="90" wrapText="1"/>
    </xf>
    <xf numFmtId="0" fontId="15" fillId="0" borderId="75" xfId="5" applyFont="1" applyBorder="1" applyAlignment="1">
      <alignment horizontal="center" vertical="center" textRotation="90" wrapText="1"/>
    </xf>
    <xf numFmtId="0" fontId="15" fillId="0" borderId="20" xfId="5" applyFont="1" applyBorder="1" applyAlignment="1">
      <alignment horizontal="center" vertical="center" textRotation="90" wrapText="1"/>
    </xf>
    <xf numFmtId="0" fontId="2" fillId="0" borderId="0" xfId="0" applyFont="1" applyAlignment="1">
      <alignment vertical="center" wrapText="1"/>
    </xf>
  </cellXfs>
  <cellStyles count="7">
    <cellStyle name="Normal" xfId="0" builtinId="0"/>
    <cellStyle name="Normal - Style1 2" xfId="2" xr:uid="{00000000-0005-0000-0000-000002000000}"/>
    <cellStyle name="Normal 2 2" xfId="3" xr:uid="{00000000-0005-0000-0000-000003000000}"/>
    <cellStyle name="Normal 2 3" xfId="5" xr:uid="{00000000-0005-0000-0000-000004000000}"/>
    <cellStyle name="Normal 3" xfId="4" xr:uid="{00000000-0005-0000-0000-000005000000}"/>
    <cellStyle name="Normal 3 2" xfId="6" xr:uid="{59937CDA-5750-40C2-A49E-6319F648CBCD}"/>
    <cellStyle name="Porcentaje" xfId="1" builtinId="5"/>
  </cellStyles>
  <dxfs count="1045">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92D050"/>
        </patternFill>
      </fill>
    </dxf>
    <dxf>
      <fill>
        <patternFill>
          <bgColor rgb="FFFFFF00"/>
        </patternFill>
      </fill>
    </dxf>
    <dxf>
      <fill>
        <patternFill>
          <bgColor theme="5"/>
        </patternFill>
      </fill>
    </dxf>
    <dxf>
      <fill>
        <patternFill>
          <bgColor rgb="FFFF0000"/>
        </patternFill>
      </fill>
    </dxf>
    <dxf>
      <fill>
        <patternFill>
          <bgColor rgb="FF92D050"/>
        </patternFill>
      </fill>
    </dxf>
    <dxf>
      <fill>
        <patternFill>
          <bgColor rgb="FFFFFF00"/>
        </patternFill>
      </fill>
    </dxf>
    <dxf>
      <fill>
        <patternFill>
          <bgColor theme="5"/>
        </patternFill>
      </fill>
    </dxf>
    <dxf>
      <fill>
        <patternFill>
          <bgColor rgb="FFFF0000"/>
        </patternFill>
      </fill>
    </dxf>
    <dxf>
      <fill>
        <patternFill>
          <bgColor rgb="FF92D050"/>
        </patternFill>
      </fill>
    </dxf>
    <dxf>
      <fill>
        <patternFill>
          <bgColor rgb="FFFFFF00"/>
        </patternFill>
      </fill>
    </dxf>
    <dxf>
      <fill>
        <patternFill>
          <bgColor theme="5"/>
        </patternFill>
      </fill>
    </dxf>
    <dxf>
      <fill>
        <patternFill>
          <bgColor rgb="FFFF0000"/>
        </patternFill>
      </fill>
    </dxf>
    <dxf>
      <fill>
        <patternFill>
          <bgColor rgb="FF92D050"/>
        </patternFill>
      </fill>
    </dxf>
    <dxf>
      <fill>
        <patternFill>
          <bgColor rgb="FFFFFF00"/>
        </patternFill>
      </fill>
    </dxf>
    <dxf>
      <fill>
        <patternFill>
          <bgColor theme="5"/>
        </patternFill>
      </fill>
    </dxf>
    <dxf>
      <fill>
        <patternFill>
          <bgColor rgb="FFFF0000"/>
        </patternFill>
      </fill>
    </dxf>
    <dxf>
      <fill>
        <patternFill>
          <bgColor rgb="FF92D050"/>
        </patternFill>
      </fill>
    </dxf>
    <dxf>
      <fill>
        <patternFill>
          <bgColor rgb="FFFFFF00"/>
        </patternFill>
      </fill>
    </dxf>
    <dxf>
      <fill>
        <patternFill>
          <bgColor theme="5"/>
        </patternFill>
      </fill>
    </dxf>
    <dxf>
      <fill>
        <patternFill>
          <bgColor rgb="FFFF0000"/>
        </patternFill>
      </fill>
    </dxf>
    <dxf>
      <fill>
        <patternFill>
          <bgColor rgb="FF92D050"/>
        </patternFill>
      </fill>
    </dxf>
    <dxf>
      <fill>
        <patternFill>
          <bgColor rgb="FFFFFF00"/>
        </patternFill>
      </fill>
    </dxf>
    <dxf>
      <fill>
        <patternFill>
          <bgColor theme="5"/>
        </patternFill>
      </fill>
    </dxf>
    <dxf>
      <fill>
        <patternFill>
          <bgColor rgb="FFFF0000"/>
        </patternFill>
      </fill>
    </dxf>
    <dxf>
      <fill>
        <patternFill>
          <bgColor rgb="FF92D050"/>
        </patternFill>
      </fill>
    </dxf>
    <dxf>
      <fill>
        <patternFill>
          <bgColor rgb="FFFFFF00"/>
        </patternFill>
      </fill>
    </dxf>
    <dxf>
      <fill>
        <patternFill>
          <bgColor theme="5"/>
        </patternFill>
      </fill>
    </dxf>
    <dxf>
      <fill>
        <patternFill>
          <bgColor rgb="FFFF0000"/>
        </patternFill>
      </fill>
    </dxf>
    <dxf>
      <fill>
        <patternFill>
          <bgColor rgb="FF92D050"/>
        </patternFill>
      </fill>
    </dxf>
    <dxf>
      <fill>
        <patternFill>
          <bgColor rgb="FFFFFF00"/>
        </patternFill>
      </fill>
    </dxf>
    <dxf>
      <fill>
        <patternFill>
          <bgColor theme="5"/>
        </patternFill>
      </fill>
    </dxf>
    <dxf>
      <fill>
        <patternFill>
          <bgColor rgb="FFFF0000"/>
        </patternFill>
      </fill>
    </dxf>
    <dxf>
      <fill>
        <patternFill>
          <bgColor rgb="FF92D050"/>
        </patternFill>
      </fill>
    </dxf>
    <dxf>
      <fill>
        <patternFill>
          <bgColor rgb="FFFFFF00"/>
        </patternFill>
      </fill>
    </dxf>
    <dxf>
      <fill>
        <patternFill>
          <bgColor theme="5"/>
        </patternFill>
      </fill>
    </dxf>
    <dxf>
      <fill>
        <patternFill>
          <bgColor rgb="FFFF0000"/>
        </patternFill>
      </fill>
    </dxf>
    <dxf>
      <fill>
        <patternFill>
          <bgColor rgb="FF92D050"/>
        </patternFill>
      </fill>
    </dxf>
    <dxf>
      <fill>
        <patternFill>
          <bgColor rgb="FFFFFF00"/>
        </patternFill>
      </fill>
    </dxf>
    <dxf>
      <fill>
        <patternFill>
          <bgColor theme="5"/>
        </patternFill>
      </fill>
    </dxf>
    <dxf>
      <fill>
        <patternFill>
          <bgColor rgb="FFFF0000"/>
        </patternFill>
      </fill>
    </dxf>
    <dxf>
      <fill>
        <patternFill>
          <bgColor rgb="FF92D050"/>
        </patternFill>
      </fill>
    </dxf>
    <dxf>
      <fill>
        <patternFill>
          <bgColor rgb="FFFFFF00"/>
        </patternFill>
      </fill>
    </dxf>
    <dxf>
      <fill>
        <patternFill>
          <bgColor theme="5"/>
        </patternFill>
      </fill>
    </dxf>
    <dxf>
      <fill>
        <patternFill>
          <bgColor rgb="FFFF0000"/>
        </patternFill>
      </fill>
    </dxf>
    <dxf>
      <fill>
        <patternFill>
          <bgColor rgb="FF92D050"/>
        </patternFill>
      </fill>
    </dxf>
    <dxf>
      <fill>
        <patternFill>
          <bgColor rgb="FFFFFF00"/>
        </patternFill>
      </fill>
    </dxf>
    <dxf>
      <fill>
        <patternFill>
          <bgColor theme="5"/>
        </patternFill>
      </fill>
    </dxf>
    <dxf>
      <fill>
        <patternFill>
          <bgColor rgb="FFFF0000"/>
        </patternFill>
      </fill>
    </dxf>
    <dxf>
      <fill>
        <patternFill>
          <bgColor rgb="FF92D050"/>
        </patternFill>
      </fill>
    </dxf>
    <dxf>
      <fill>
        <patternFill>
          <bgColor rgb="FFFFFF00"/>
        </patternFill>
      </fill>
    </dxf>
    <dxf>
      <fill>
        <patternFill>
          <bgColor theme="5"/>
        </patternFill>
      </fill>
    </dxf>
    <dxf>
      <fill>
        <patternFill>
          <bgColor rgb="FFFF0000"/>
        </patternFill>
      </fill>
    </dxf>
    <dxf>
      <fill>
        <patternFill>
          <bgColor rgb="FF92D050"/>
        </patternFill>
      </fill>
    </dxf>
    <dxf>
      <fill>
        <patternFill>
          <bgColor rgb="FFFFFF00"/>
        </patternFill>
      </fill>
    </dxf>
    <dxf>
      <fill>
        <patternFill>
          <bgColor theme="5"/>
        </patternFill>
      </fill>
    </dxf>
    <dxf>
      <fill>
        <patternFill>
          <bgColor rgb="FFFF0000"/>
        </patternFill>
      </fill>
    </dxf>
    <dxf>
      <fill>
        <patternFill>
          <bgColor rgb="FF92D050"/>
        </patternFill>
      </fill>
    </dxf>
    <dxf>
      <fill>
        <patternFill>
          <bgColor rgb="FFFFFF00"/>
        </patternFill>
      </fill>
    </dxf>
    <dxf>
      <fill>
        <patternFill>
          <bgColor theme="5"/>
        </patternFill>
      </fill>
    </dxf>
    <dxf>
      <fill>
        <patternFill>
          <bgColor rgb="FFFF0000"/>
        </patternFill>
      </fill>
    </dxf>
    <dxf>
      <fill>
        <patternFill>
          <bgColor rgb="FF92D050"/>
        </patternFill>
      </fill>
    </dxf>
    <dxf>
      <fill>
        <patternFill>
          <bgColor rgb="FFFFFF00"/>
        </patternFill>
      </fill>
    </dxf>
    <dxf>
      <fill>
        <patternFill>
          <bgColor theme="5"/>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ont>
        <b val="0"/>
        <i val="0"/>
      </font>
      <fill>
        <patternFill>
          <bgColor rgb="FFFF0000"/>
        </patternFill>
      </fill>
    </dxf>
    <dxf>
      <font>
        <b val="0"/>
        <i val="0"/>
      </font>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theme="9"/>
        </patternFill>
      </fill>
    </dxf>
    <dxf>
      <fill>
        <patternFill>
          <bgColor theme="9" tint="0.59996337778862885"/>
        </patternFill>
      </fill>
    </dxf>
    <dxf>
      <fill>
        <patternFill>
          <bgColor rgb="FFFF66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theme="9"/>
        </patternFill>
      </fill>
    </dxf>
    <dxf>
      <fill>
        <patternFill>
          <bgColor theme="9" tint="0.59996337778862885"/>
        </patternFill>
      </fill>
    </dxf>
    <dxf>
      <fill>
        <patternFill>
          <bgColor rgb="FFFF0000"/>
        </patternFill>
      </fill>
    </dxf>
    <dxf>
      <fill>
        <patternFill>
          <bgColor rgb="FFFFC000"/>
        </patternFill>
      </fill>
    </dxf>
    <dxf>
      <fill>
        <patternFill>
          <bgColor rgb="FF00B050"/>
        </patternFill>
      </fill>
    </dxf>
    <dxf>
      <fill>
        <patternFill>
          <bgColor theme="9" tint="0.39994506668294322"/>
        </patternFill>
      </fill>
    </dxf>
    <dxf>
      <fill>
        <patternFill>
          <bgColor theme="9" tint="0.79998168889431442"/>
        </patternFill>
      </fill>
    </dxf>
    <dxf>
      <fill>
        <patternFill>
          <bgColor rgb="FFFF0000"/>
        </patternFill>
      </fill>
    </dxf>
    <dxf>
      <fill>
        <patternFill>
          <bgColor rgb="FFFFC000"/>
        </patternFill>
      </fill>
    </dxf>
    <dxf>
      <fill>
        <patternFill>
          <bgColor rgb="FF00B050"/>
        </patternFill>
      </fill>
    </dxf>
    <dxf>
      <fill>
        <patternFill>
          <bgColor theme="9" tint="0.39994506668294322"/>
        </patternFill>
      </fill>
    </dxf>
    <dxf>
      <fill>
        <patternFill>
          <bgColor theme="9" tint="0.79998168889431442"/>
        </patternFill>
      </fill>
    </dxf>
    <dxf>
      <font>
        <b val="0"/>
        <i val="0"/>
      </font>
      <fill>
        <patternFill>
          <bgColor rgb="FFFF0000"/>
        </patternFill>
      </fill>
    </dxf>
    <dxf>
      <fill>
        <patternFill>
          <bgColor rgb="FFFFFF00"/>
        </patternFill>
      </fill>
    </dxf>
    <dxf>
      <fill>
        <patternFill>
          <bgColor theme="9"/>
        </patternFill>
      </fill>
    </dxf>
    <dxf>
      <fill>
        <patternFill>
          <bgColor theme="9" tint="0.59996337778862885"/>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FF0000"/>
        </patternFill>
      </fill>
    </dxf>
    <dxf>
      <fill>
        <patternFill>
          <bgColor rgb="FFFFC000"/>
        </patternFill>
      </fill>
    </dxf>
    <dxf>
      <fill>
        <patternFill>
          <bgColor rgb="FFFFFF5D"/>
        </patternFill>
      </fill>
    </dxf>
    <dxf>
      <fill>
        <patternFill>
          <bgColor rgb="FF92D050"/>
        </patternFill>
      </fill>
    </dxf>
    <dxf>
      <fill>
        <patternFill>
          <bgColor rgb="FFADDB7B"/>
        </patternFill>
      </fill>
    </dxf>
    <dxf>
      <fill>
        <patternFill>
          <bgColor rgb="FF92D050"/>
        </patternFill>
      </fill>
    </dxf>
    <dxf>
      <fill>
        <patternFill>
          <bgColor rgb="FFFF66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theme="9" tint="0.39994506668294322"/>
        </patternFill>
      </fill>
    </dxf>
    <dxf>
      <fill>
        <patternFill>
          <bgColor theme="9" tint="0.79998168889431442"/>
        </patternFill>
      </fill>
    </dxf>
    <dxf>
      <fill>
        <patternFill>
          <bgColor rgb="FFFFFF00"/>
        </patternFill>
      </fill>
    </dxf>
    <dxf>
      <fill>
        <patternFill>
          <bgColor rgb="FFFFFF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theme="9"/>
        </patternFill>
      </fill>
    </dxf>
    <dxf>
      <fill>
        <patternFill>
          <bgColor theme="9" tint="0.59996337778862885"/>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theme="9" tint="0.39994506668294322"/>
        </patternFill>
      </fill>
    </dxf>
    <dxf>
      <fill>
        <patternFill>
          <bgColor theme="9" tint="0.79998168889431442"/>
        </patternFill>
      </fill>
    </dxf>
    <dxf>
      <fill>
        <patternFill>
          <bgColor rgb="FFFFFF00"/>
        </patternFill>
      </fill>
    </dxf>
    <dxf>
      <fill>
        <patternFill>
          <bgColor rgb="FFFF0000"/>
        </patternFill>
      </fill>
    </dxf>
    <dxf>
      <fill>
        <patternFill>
          <bgColor rgb="FFFFC000"/>
        </patternFill>
      </fill>
    </dxf>
    <dxf>
      <fill>
        <patternFill>
          <bgColor rgb="FFFFFF5D"/>
        </patternFill>
      </fill>
    </dxf>
    <dxf>
      <fill>
        <patternFill>
          <bgColor rgb="FF92D050"/>
        </patternFill>
      </fill>
    </dxf>
    <dxf>
      <fill>
        <patternFill>
          <bgColor rgb="FFADDB7B"/>
        </patternFill>
      </fill>
    </dxf>
    <dxf>
      <fill>
        <patternFill>
          <bgColor rgb="FF92D050"/>
        </patternFill>
      </fill>
    </dxf>
    <dxf>
      <fill>
        <patternFill>
          <bgColor rgb="FFFF6600"/>
        </patternFill>
      </fill>
    </dxf>
    <dxf>
      <font>
        <b val="0"/>
        <i val="0"/>
      </font>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theme="9"/>
        </patternFill>
      </fill>
    </dxf>
    <dxf>
      <fill>
        <patternFill>
          <bgColor theme="9" tint="0.59996337778862885"/>
        </patternFill>
      </fill>
    </dxf>
    <dxf>
      <fill>
        <patternFill>
          <bgColor rgb="FFFF0000"/>
        </patternFill>
      </fill>
    </dxf>
    <dxf>
      <fill>
        <patternFill>
          <bgColor rgb="FFFFC000"/>
        </patternFill>
      </fill>
    </dxf>
    <dxf>
      <fill>
        <patternFill>
          <bgColor rgb="FFFFFF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theme="9"/>
        </patternFill>
      </fill>
    </dxf>
    <dxf>
      <fill>
        <patternFill>
          <bgColor theme="9" tint="0.59996337778862885"/>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theme="9" tint="0.39994506668294322"/>
        </patternFill>
      </fill>
    </dxf>
    <dxf>
      <fill>
        <patternFill>
          <bgColor theme="9" tint="0.79998168889431442"/>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theme="9"/>
        </patternFill>
      </fill>
    </dxf>
    <dxf>
      <fill>
        <patternFill>
          <bgColor theme="9" tint="0.59996337778862885"/>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theme="9" tint="0.39994506668294322"/>
        </patternFill>
      </fill>
    </dxf>
    <dxf>
      <fill>
        <patternFill>
          <bgColor theme="9" tint="0.79998168889431442"/>
        </patternFill>
      </fill>
    </dxf>
    <dxf>
      <fill>
        <patternFill>
          <bgColor rgb="FFFFFF00"/>
        </patternFill>
      </fill>
    </dxf>
    <dxf>
      <fill>
        <patternFill>
          <bgColor rgb="FFFF0000"/>
        </patternFill>
      </fill>
    </dxf>
    <dxf>
      <fill>
        <patternFill>
          <bgColor rgb="FFFFC000"/>
        </patternFill>
      </fill>
    </dxf>
    <dxf>
      <fill>
        <patternFill>
          <bgColor rgb="FFFFFF5D"/>
        </patternFill>
      </fill>
    </dxf>
    <dxf>
      <fill>
        <patternFill>
          <bgColor rgb="FF92D050"/>
        </patternFill>
      </fill>
    </dxf>
    <dxf>
      <fill>
        <patternFill>
          <bgColor rgb="FFADDB7B"/>
        </patternFill>
      </fill>
    </dxf>
    <dxf>
      <fill>
        <patternFill>
          <bgColor rgb="FF92D050"/>
        </patternFill>
      </fill>
    </dxf>
    <dxf>
      <fill>
        <patternFill>
          <bgColor rgb="FF9AC87A"/>
        </patternFill>
      </fill>
    </dxf>
    <dxf>
      <fill>
        <patternFill>
          <bgColor rgb="FF92D050"/>
        </patternFill>
      </fill>
    </dxf>
    <dxf>
      <fill>
        <patternFill>
          <bgColor rgb="FFFFFF71"/>
        </patternFill>
      </fill>
    </dxf>
    <dxf>
      <fill>
        <patternFill>
          <bgColor theme="7"/>
        </patternFill>
      </fill>
    </dxf>
    <dxf>
      <fill>
        <patternFill>
          <bgColor rgb="FFFF0000"/>
        </patternFill>
      </fill>
    </dxf>
    <dxf>
      <fill>
        <patternFill>
          <bgColor rgb="FF92D050"/>
        </patternFill>
      </fill>
    </dxf>
    <dxf>
      <fill>
        <patternFill>
          <bgColor rgb="FFABDB77"/>
        </patternFill>
      </fill>
    </dxf>
    <dxf>
      <fill>
        <patternFill>
          <bgColor rgb="FFFFFF4B"/>
        </patternFill>
      </fill>
    </dxf>
    <dxf>
      <fill>
        <patternFill>
          <bgColor theme="7"/>
        </patternFill>
      </fill>
    </dxf>
    <dxf>
      <fill>
        <patternFill>
          <bgColor rgb="FFFF0000"/>
        </patternFill>
      </fill>
    </dxf>
    <dxf>
      <fill>
        <patternFill>
          <bgColor rgb="FFADDB7B"/>
        </patternFill>
      </fill>
    </dxf>
    <dxf>
      <fill>
        <patternFill>
          <bgColor rgb="FFFF0000"/>
        </patternFill>
      </fill>
    </dxf>
    <dxf>
      <fill>
        <patternFill>
          <bgColor rgb="FFFFC000"/>
        </patternFill>
      </fill>
    </dxf>
    <dxf>
      <fill>
        <patternFill>
          <bgColor rgb="FFFFFF00"/>
        </patternFill>
      </fill>
    </dxf>
    <dxf>
      <fill>
        <patternFill>
          <bgColor theme="9"/>
        </patternFill>
      </fill>
    </dxf>
    <dxf>
      <fill>
        <patternFill>
          <bgColor theme="9" tint="0.59996337778862885"/>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theme="9" tint="0.39994506668294322"/>
        </patternFill>
      </fill>
    </dxf>
    <dxf>
      <fill>
        <patternFill>
          <bgColor theme="9" tint="0.79998168889431442"/>
        </patternFill>
      </fill>
    </dxf>
    <dxf>
      <fill>
        <patternFill>
          <bgColor rgb="FFFFFF00"/>
        </patternFill>
      </fill>
    </dxf>
    <dxf>
      <fill>
        <patternFill>
          <bgColor rgb="FFFF0000"/>
        </patternFill>
      </fill>
    </dxf>
    <dxf>
      <fill>
        <patternFill>
          <bgColor rgb="FFFFC000"/>
        </patternFill>
      </fill>
    </dxf>
    <dxf>
      <fill>
        <patternFill>
          <bgColor rgb="FFFFFF5D"/>
        </patternFill>
      </fill>
    </dxf>
    <dxf>
      <fill>
        <patternFill>
          <bgColor rgb="FF92D050"/>
        </patternFill>
      </fill>
    </dxf>
    <dxf>
      <fill>
        <patternFill>
          <bgColor rgb="FFADDB7B"/>
        </patternFill>
      </fill>
    </dxf>
    <dxf>
      <fill>
        <patternFill>
          <bgColor rgb="FFFF0000"/>
        </patternFill>
      </fill>
    </dxf>
    <dxf>
      <fill>
        <patternFill>
          <bgColor rgb="FFFFC000"/>
        </patternFill>
      </fill>
    </dxf>
    <dxf>
      <fill>
        <patternFill>
          <bgColor rgb="FFFFFF00"/>
        </patternFill>
      </fill>
    </dxf>
    <dxf>
      <fill>
        <patternFill>
          <bgColor theme="9"/>
        </patternFill>
      </fill>
    </dxf>
    <dxf>
      <fill>
        <patternFill>
          <bgColor theme="9" tint="0.59996337778862885"/>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theme="9" tint="0.39994506668294322"/>
        </patternFill>
      </fill>
    </dxf>
    <dxf>
      <fill>
        <patternFill>
          <bgColor theme="9" tint="0.79998168889431442"/>
        </patternFill>
      </fill>
    </dxf>
    <dxf>
      <fill>
        <patternFill>
          <bgColor rgb="FFFFFF00"/>
        </patternFill>
      </fill>
    </dxf>
    <dxf>
      <fill>
        <patternFill>
          <bgColor rgb="FFFF0000"/>
        </patternFill>
      </fill>
    </dxf>
    <dxf>
      <fill>
        <patternFill>
          <bgColor rgb="FFFFC000"/>
        </patternFill>
      </fill>
    </dxf>
    <dxf>
      <fill>
        <patternFill>
          <bgColor rgb="FFFFFF5D"/>
        </patternFill>
      </fill>
    </dxf>
    <dxf>
      <fill>
        <patternFill>
          <bgColor rgb="FF92D050"/>
        </patternFill>
      </fill>
    </dxf>
    <dxf>
      <fill>
        <patternFill>
          <bgColor rgb="FFADDB7B"/>
        </patternFill>
      </fill>
    </dxf>
    <dxf>
      <fill>
        <patternFill>
          <bgColor rgb="FFFF0000"/>
        </patternFill>
      </fill>
    </dxf>
    <dxf>
      <fill>
        <patternFill>
          <bgColor rgb="FFFFC000"/>
        </patternFill>
      </fill>
    </dxf>
    <dxf>
      <fill>
        <patternFill>
          <bgColor rgb="FFFFFF00"/>
        </patternFill>
      </fill>
    </dxf>
    <dxf>
      <fill>
        <patternFill>
          <bgColor theme="9"/>
        </patternFill>
      </fill>
    </dxf>
    <dxf>
      <fill>
        <patternFill>
          <bgColor theme="9" tint="0.59996337778862885"/>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theme="9" tint="0.39994506668294322"/>
        </patternFill>
      </fill>
    </dxf>
    <dxf>
      <fill>
        <patternFill>
          <bgColor theme="9" tint="0.79998168889431442"/>
        </patternFill>
      </fill>
    </dxf>
    <dxf>
      <fill>
        <patternFill>
          <bgColor rgb="FFFFFF00"/>
        </patternFill>
      </fill>
    </dxf>
    <dxf>
      <fill>
        <patternFill>
          <bgColor rgb="FFFF0000"/>
        </patternFill>
      </fill>
    </dxf>
    <dxf>
      <fill>
        <patternFill>
          <bgColor rgb="FFFFC000"/>
        </patternFill>
      </fill>
    </dxf>
    <dxf>
      <fill>
        <patternFill>
          <bgColor rgb="FFFFFF5D"/>
        </patternFill>
      </fill>
    </dxf>
    <dxf>
      <fill>
        <patternFill>
          <bgColor rgb="FF92D050"/>
        </patternFill>
      </fill>
    </dxf>
    <dxf>
      <fill>
        <patternFill>
          <bgColor rgb="FFADDB7B"/>
        </patternFill>
      </fill>
    </dxf>
    <dxf>
      <fill>
        <patternFill>
          <bgColor rgb="FFFF0000"/>
        </patternFill>
      </fill>
    </dxf>
    <dxf>
      <fill>
        <patternFill>
          <bgColor rgb="FFFFC000"/>
        </patternFill>
      </fill>
    </dxf>
    <dxf>
      <fill>
        <patternFill>
          <bgColor rgb="FFFFFF00"/>
        </patternFill>
      </fill>
    </dxf>
    <dxf>
      <fill>
        <patternFill>
          <bgColor theme="9"/>
        </patternFill>
      </fill>
    </dxf>
    <dxf>
      <fill>
        <patternFill>
          <bgColor theme="9" tint="0.59996337778862885"/>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theme="9" tint="0.39994506668294322"/>
        </patternFill>
      </fill>
    </dxf>
    <dxf>
      <fill>
        <patternFill>
          <bgColor theme="9" tint="0.79998168889431442"/>
        </patternFill>
      </fill>
    </dxf>
    <dxf>
      <fill>
        <patternFill>
          <bgColor rgb="FFFFFF00"/>
        </patternFill>
      </fill>
    </dxf>
    <dxf>
      <fill>
        <patternFill>
          <bgColor rgb="FFFF0000"/>
        </patternFill>
      </fill>
    </dxf>
    <dxf>
      <fill>
        <patternFill>
          <bgColor rgb="FFFFC000"/>
        </patternFill>
      </fill>
    </dxf>
    <dxf>
      <fill>
        <patternFill>
          <bgColor rgb="FFFFFF5D"/>
        </patternFill>
      </fill>
    </dxf>
    <dxf>
      <fill>
        <patternFill>
          <bgColor rgb="FF92D050"/>
        </patternFill>
      </fill>
    </dxf>
    <dxf>
      <fill>
        <patternFill>
          <bgColor rgb="FFADDB7B"/>
        </patternFill>
      </fill>
    </dxf>
    <dxf>
      <fill>
        <patternFill>
          <bgColor rgb="FFFF0000"/>
        </patternFill>
      </fill>
    </dxf>
    <dxf>
      <fill>
        <patternFill>
          <bgColor rgb="FFFFC000"/>
        </patternFill>
      </fill>
    </dxf>
    <dxf>
      <fill>
        <patternFill>
          <bgColor rgb="FFFFFF00"/>
        </patternFill>
      </fill>
    </dxf>
    <dxf>
      <fill>
        <patternFill>
          <bgColor theme="9"/>
        </patternFill>
      </fill>
    </dxf>
    <dxf>
      <fill>
        <patternFill>
          <bgColor theme="9" tint="0.59996337778862885"/>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theme="9" tint="0.39994506668294322"/>
        </patternFill>
      </fill>
    </dxf>
    <dxf>
      <fill>
        <patternFill>
          <bgColor theme="9" tint="0.79998168889431442"/>
        </patternFill>
      </fill>
    </dxf>
    <dxf>
      <fill>
        <patternFill>
          <bgColor rgb="FFFFFF00"/>
        </patternFill>
      </fill>
    </dxf>
    <dxf>
      <fill>
        <patternFill>
          <bgColor rgb="FFFF0000"/>
        </patternFill>
      </fill>
    </dxf>
    <dxf>
      <fill>
        <patternFill>
          <bgColor rgb="FFFFC000"/>
        </patternFill>
      </fill>
    </dxf>
    <dxf>
      <fill>
        <patternFill>
          <bgColor rgb="FFFFFF5D"/>
        </patternFill>
      </fill>
    </dxf>
    <dxf>
      <fill>
        <patternFill>
          <bgColor rgb="FF92D050"/>
        </patternFill>
      </fill>
    </dxf>
    <dxf>
      <fill>
        <patternFill>
          <bgColor rgb="FFADDB7B"/>
        </patternFill>
      </fill>
    </dxf>
    <dxf>
      <fill>
        <patternFill>
          <bgColor rgb="FFFF0000"/>
        </patternFill>
      </fill>
    </dxf>
    <dxf>
      <fill>
        <patternFill>
          <bgColor rgb="FFFFC000"/>
        </patternFill>
      </fill>
    </dxf>
    <dxf>
      <fill>
        <patternFill>
          <bgColor rgb="FFFFFF00"/>
        </patternFill>
      </fill>
    </dxf>
    <dxf>
      <fill>
        <patternFill>
          <bgColor theme="9"/>
        </patternFill>
      </fill>
    </dxf>
    <dxf>
      <fill>
        <patternFill>
          <bgColor theme="9" tint="0.59996337778862885"/>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theme="9" tint="0.39994506668294322"/>
        </patternFill>
      </fill>
    </dxf>
    <dxf>
      <fill>
        <patternFill>
          <bgColor theme="9" tint="0.79998168889431442"/>
        </patternFill>
      </fill>
    </dxf>
    <dxf>
      <fill>
        <patternFill>
          <bgColor rgb="FFFFFF00"/>
        </patternFill>
      </fill>
    </dxf>
    <dxf>
      <fill>
        <patternFill>
          <bgColor rgb="FFFF0000"/>
        </patternFill>
      </fill>
    </dxf>
    <dxf>
      <fill>
        <patternFill>
          <bgColor rgb="FFFFC000"/>
        </patternFill>
      </fill>
    </dxf>
    <dxf>
      <fill>
        <patternFill>
          <bgColor rgb="FFFFFF5D"/>
        </patternFill>
      </fill>
    </dxf>
    <dxf>
      <fill>
        <patternFill>
          <bgColor rgb="FF92D050"/>
        </patternFill>
      </fill>
    </dxf>
    <dxf>
      <fill>
        <patternFill>
          <bgColor rgb="FFADDB7B"/>
        </patternFill>
      </fill>
    </dxf>
    <dxf>
      <fill>
        <patternFill>
          <bgColor rgb="FFFF0000"/>
        </patternFill>
      </fill>
    </dxf>
    <dxf>
      <fill>
        <patternFill>
          <bgColor rgb="FFFFC000"/>
        </patternFill>
      </fill>
    </dxf>
    <dxf>
      <fill>
        <patternFill>
          <bgColor rgb="FFFFFF00"/>
        </patternFill>
      </fill>
    </dxf>
    <dxf>
      <fill>
        <patternFill>
          <bgColor theme="9"/>
        </patternFill>
      </fill>
    </dxf>
    <dxf>
      <fill>
        <patternFill>
          <bgColor theme="9" tint="0.59996337778862885"/>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theme="9" tint="0.39994506668294322"/>
        </patternFill>
      </fill>
    </dxf>
    <dxf>
      <fill>
        <patternFill>
          <bgColor theme="9" tint="0.79998168889431442"/>
        </patternFill>
      </fill>
    </dxf>
    <dxf>
      <fill>
        <patternFill>
          <bgColor rgb="FFFFFF00"/>
        </patternFill>
      </fill>
    </dxf>
    <dxf>
      <fill>
        <patternFill>
          <bgColor rgb="FFFF0000"/>
        </patternFill>
      </fill>
    </dxf>
    <dxf>
      <fill>
        <patternFill>
          <bgColor rgb="FFFFC000"/>
        </patternFill>
      </fill>
    </dxf>
    <dxf>
      <fill>
        <patternFill>
          <bgColor rgb="FFFFFF5D"/>
        </patternFill>
      </fill>
    </dxf>
    <dxf>
      <fill>
        <patternFill>
          <bgColor rgb="FF92D050"/>
        </patternFill>
      </fill>
    </dxf>
    <dxf>
      <fill>
        <patternFill>
          <bgColor rgb="FFADDB7B"/>
        </patternFill>
      </fill>
    </dxf>
    <dxf>
      <fill>
        <patternFill>
          <bgColor rgb="FF92D050"/>
        </patternFill>
      </fill>
    </dxf>
    <dxf>
      <fill>
        <patternFill>
          <bgColor rgb="FFFF6600"/>
        </patternFill>
      </fill>
    </dxf>
    <dxf>
      <font>
        <b val="0"/>
        <i val="0"/>
      </font>
      <fill>
        <patternFill>
          <bgColor rgb="FFFF0000"/>
        </patternFill>
      </fill>
    </dxf>
    <dxf>
      <fill>
        <patternFill>
          <bgColor rgb="FFFF0000"/>
        </patternFill>
      </fill>
    </dxf>
    <dxf>
      <fill>
        <patternFill>
          <bgColor rgb="FFFFC000"/>
        </patternFill>
      </fill>
    </dxf>
    <dxf>
      <fill>
        <patternFill>
          <bgColor rgb="FFFFFF00"/>
        </patternFill>
      </fill>
    </dxf>
    <dxf>
      <fill>
        <patternFill>
          <bgColor theme="9"/>
        </patternFill>
      </fill>
    </dxf>
    <dxf>
      <fill>
        <patternFill>
          <bgColor theme="9" tint="0.59996337778862885"/>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theme="9" tint="0.39994506668294322"/>
        </patternFill>
      </fill>
    </dxf>
    <dxf>
      <fill>
        <patternFill>
          <bgColor theme="9" tint="0.79998168889431442"/>
        </patternFill>
      </fill>
    </dxf>
    <dxf>
      <fill>
        <patternFill>
          <bgColor rgb="FFFFFF00"/>
        </patternFill>
      </fill>
    </dxf>
    <dxf>
      <fill>
        <patternFill>
          <bgColor rgb="FFFF0000"/>
        </patternFill>
      </fill>
    </dxf>
    <dxf>
      <fill>
        <patternFill>
          <bgColor rgb="FFFFC000"/>
        </patternFill>
      </fill>
    </dxf>
    <dxf>
      <fill>
        <patternFill>
          <bgColor rgb="FFFFFF5D"/>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theme="9"/>
        </patternFill>
      </fill>
    </dxf>
    <dxf>
      <fill>
        <patternFill>
          <bgColor theme="9" tint="0.59996337778862885"/>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theme="9" tint="0.39994506668294322"/>
        </patternFill>
      </fill>
    </dxf>
    <dxf>
      <fill>
        <patternFill>
          <bgColor theme="9" tint="0.79998168889431442"/>
        </patternFill>
      </fill>
    </dxf>
    <dxf>
      <fill>
        <patternFill>
          <bgColor rgb="FFFFFF00"/>
        </patternFill>
      </fill>
    </dxf>
    <dxf>
      <fill>
        <patternFill>
          <bgColor rgb="FFFF0000"/>
        </patternFill>
      </fill>
    </dxf>
    <dxf>
      <fill>
        <patternFill>
          <bgColor rgb="FFFFC000"/>
        </patternFill>
      </fill>
    </dxf>
    <dxf>
      <fill>
        <patternFill>
          <bgColor rgb="FFFFFF5D"/>
        </patternFill>
      </fill>
    </dxf>
    <dxf>
      <fill>
        <patternFill>
          <bgColor rgb="FF92D050"/>
        </patternFill>
      </fill>
    </dxf>
    <dxf>
      <fill>
        <patternFill>
          <bgColor rgb="FFADDB7B"/>
        </patternFill>
      </fill>
    </dxf>
    <dxf>
      <fill>
        <patternFill>
          <bgColor rgb="FFFF0000"/>
        </patternFill>
      </fill>
    </dxf>
    <dxf>
      <fill>
        <patternFill>
          <bgColor rgb="FFFFC000"/>
        </patternFill>
      </fill>
    </dxf>
    <dxf>
      <fill>
        <patternFill>
          <bgColor rgb="FFFFFF00"/>
        </patternFill>
      </fill>
    </dxf>
    <dxf>
      <fill>
        <patternFill>
          <bgColor theme="9"/>
        </patternFill>
      </fill>
    </dxf>
    <dxf>
      <fill>
        <patternFill>
          <bgColor theme="9" tint="0.59996337778862885"/>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theme="9" tint="0.39994506668294322"/>
        </patternFill>
      </fill>
    </dxf>
    <dxf>
      <fill>
        <patternFill>
          <bgColor theme="9" tint="0.79998168889431442"/>
        </patternFill>
      </fill>
    </dxf>
    <dxf>
      <fill>
        <patternFill>
          <bgColor rgb="FFFFFF00"/>
        </patternFill>
      </fill>
    </dxf>
    <dxf>
      <fill>
        <patternFill>
          <bgColor rgb="FFFF0000"/>
        </patternFill>
      </fill>
    </dxf>
    <dxf>
      <fill>
        <patternFill>
          <bgColor rgb="FFFFC000"/>
        </patternFill>
      </fill>
    </dxf>
    <dxf>
      <fill>
        <patternFill>
          <bgColor rgb="FFFFFF5D"/>
        </patternFill>
      </fill>
    </dxf>
    <dxf>
      <fill>
        <patternFill>
          <bgColor rgb="FF92D050"/>
        </patternFill>
      </fill>
    </dxf>
    <dxf>
      <fill>
        <patternFill>
          <bgColor rgb="FFADDB7B"/>
        </patternFill>
      </fill>
    </dxf>
    <dxf>
      <fill>
        <patternFill>
          <bgColor rgb="FFFF0000"/>
        </patternFill>
      </fill>
    </dxf>
    <dxf>
      <fill>
        <patternFill>
          <bgColor rgb="FFFFC000"/>
        </patternFill>
      </fill>
    </dxf>
    <dxf>
      <fill>
        <patternFill>
          <bgColor rgb="FFFFFF00"/>
        </patternFill>
      </fill>
    </dxf>
    <dxf>
      <fill>
        <patternFill>
          <bgColor theme="9"/>
        </patternFill>
      </fill>
    </dxf>
    <dxf>
      <fill>
        <patternFill>
          <bgColor theme="9" tint="0.59996337778862885"/>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theme="9" tint="0.39994506668294322"/>
        </patternFill>
      </fill>
    </dxf>
    <dxf>
      <fill>
        <patternFill>
          <bgColor theme="9" tint="0.79998168889431442"/>
        </patternFill>
      </fill>
    </dxf>
    <dxf>
      <fill>
        <patternFill>
          <bgColor rgb="FFFFFF00"/>
        </patternFill>
      </fill>
    </dxf>
    <dxf>
      <fill>
        <patternFill>
          <bgColor rgb="FFFF0000"/>
        </patternFill>
      </fill>
    </dxf>
    <dxf>
      <fill>
        <patternFill>
          <bgColor rgb="FFFFC000"/>
        </patternFill>
      </fill>
    </dxf>
    <dxf>
      <fill>
        <patternFill>
          <bgColor rgb="FFFFFF5D"/>
        </patternFill>
      </fill>
    </dxf>
    <dxf>
      <fill>
        <patternFill>
          <bgColor rgb="FF92D050"/>
        </patternFill>
      </fill>
    </dxf>
    <dxf>
      <fill>
        <patternFill>
          <bgColor rgb="FFADDB7B"/>
        </patternFill>
      </fill>
    </dxf>
    <dxf>
      <fill>
        <patternFill>
          <bgColor rgb="FFFF0000"/>
        </patternFill>
      </fill>
    </dxf>
    <dxf>
      <fill>
        <patternFill>
          <bgColor rgb="FFFFC000"/>
        </patternFill>
      </fill>
    </dxf>
    <dxf>
      <fill>
        <patternFill>
          <bgColor rgb="FFFFFF00"/>
        </patternFill>
      </fill>
    </dxf>
    <dxf>
      <fill>
        <patternFill>
          <bgColor theme="9"/>
        </patternFill>
      </fill>
    </dxf>
    <dxf>
      <fill>
        <patternFill>
          <bgColor theme="9" tint="0.59996337778862885"/>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theme="9" tint="0.39994506668294322"/>
        </patternFill>
      </fill>
    </dxf>
    <dxf>
      <fill>
        <patternFill>
          <bgColor theme="9" tint="0.79998168889431442"/>
        </patternFill>
      </fill>
    </dxf>
    <dxf>
      <fill>
        <patternFill>
          <bgColor rgb="FFFFFF00"/>
        </patternFill>
      </fill>
    </dxf>
    <dxf>
      <fill>
        <patternFill>
          <bgColor rgb="FFFF0000"/>
        </patternFill>
      </fill>
    </dxf>
    <dxf>
      <fill>
        <patternFill>
          <bgColor rgb="FFFFC000"/>
        </patternFill>
      </fill>
    </dxf>
    <dxf>
      <fill>
        <patternFill>
          <bgColor rgb="FFFFFF5D"/>
        </patternFill>
      </fill>
    </dxf>
    <dxf>
      <fill>
        <patternFill>
          <bgColor rgb="FF92D050"/>
        </patternFill>
      </fill>
    </dxf>
    <dxf>
      <fill>
        <patternFill>
          <bgColor rgb="FFADDB7B"/>
        </patternFill>
      </fill>
    </dxf>
    <dxf>
      <fill>
        <patternFill>
          <bgColor rgb="FFFF0000"/>
        </patternFill>
      </fill>
    </dxf>
    <dxf>
      <fill>
        <patternFill>
          <bgColor rgb="FFFFC000"/>
        </patternFill>
      </fill>
    </dxf>
    <dxf>
      <fill>
        <patternFill>
          <bgColor rgb="FFFFFF00"/>
        </patternFill>
      </fill>
    </dxf>
    <dxf>
      <fill>
        <patternFill>
          <bgColor theme="9"/>
        </patternFill>
      </fill>
    </dxf>
    <dxf>
      <fill>
        <patternFill>
          <bgColor theme="9" tint="0.59996337778862885"/>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theme="9" tint="0.39994506668294322"/>
        </patternFill>
      </fill>
    </dxf>
    <dxf>
      <fill>
        <patternFill>
          <bgColor theme="9" tint="0.79998168889431442"/>
        </patternFill>
      </fill>
    </dxf>
    <dxf>
      <fill>
        <patternFill>
          <bgColor rgb="FFFFFF00"/>
        </patternFill>
      </fill>
    </dxf>
    <dxf>
      <fill>
        <patternFill>
          <bgColor rgb="FFFF0000"/>
        </patternFill>
      </fill>
    </dxf>
    <dxf>
      <fill>
        <patternFill>
          <bgColor rgb="FFFFC000"/>
        </patternFill>
      </fill>
    </dxf>
    <dxf>
      <fill>
        <patternFill>
          <bgColor rgb="FFFFFF5D"/>
        </patternFill>
      </fill>
    </dxf>
    <dxf>
      <fill>
        <patternFill>
          <bgColor rgb="FF92D050"/>
        </patternFill>
      </fill>
    </dxf>
    <dxf>
      <fill>
        <patternFill>
          <bgColor rgb="FFADDB7B"/>
        </patternFill>
      </fill>
    </dxf>
    <dxf>
      <fill>
        <patternFill>
          <bgColor rgb="FF92D050"/>
        </patternFill>
      </fill>
    </dxf>
    <dxf>
      <fill>
        <patternFill>
          <bgColor rgb="FFFF6600"/>
        </patternFill>
      </fill>
    </dxf>
    <dxf>
      <font>
        <color auto="1"/>
      </font>
      <fill>
        <patternFill>
          <bgColor rgb="FF92D050"/>
        </patternFill>
      </fill>
    </dxf>
    <dxf>
      <fill>
        <patternFill>
          <bgColor rgb="FF00B050"/>
        </patternFill>
      </fill>
    </dxf>
    <dxf>
      <font>
        <color auto="1"/>
      </font>
      <fill>
        <patternFill>
          <bgColor rgb="FF92D050"/>
        </patternFill>
      </fill>
    </dxf>
    <dxf>
      <fill>
        <patternFill>
          <bgColor rgb="FF00B050"/>
        </patternFill>
      </fill>
    </dxf>
    <dxf>
      <font>
        <color auto="1"/>
      </font>
      <fill>
        <patternFill>
          <bgColor rgb="FF92D050"/>
        </patternFill>
      </fill>
    </dxf>
    <dxf>
      <fill>
        <patternFill>
          <bgColor rgb="FF00B050"/>
        </patternFill>
      </fill>
    </dxf>
    <dxf>
      <font>
        <color auto="1"/>
      </font>
      <fill>
        <patternFill>
          <bgColor rgb="FF92D050"/>
        </patternFill>
      </fill>
    </dxf>
    <dxf>
      <fill>
        <patternFill>
          <bgColor rgb="FF00B050"/>
        </patternFill>
      </fill>
    </dxf>
    <dxf>
      <font>
        <color auto="1"/>
      </font>
      <fill>
        <patternFill>
          <bgColor rgb="FF92D050"/>
        </patternFill>
      </fill>
    </dxf>
    <dxf>
      <fill>
        <patternFill>
          <bgColor rgb="FF00B050"/>
        </patternFill>
      </fill>
    </dxf>
    <dxf>
      <font>
        <color auto="1"/>
      </font>
      <fill>
        <patternFill>
          <bgColor rgb="FF92D050"/>
        </patternFill>
      </fill>
    </dxf>
    <dxf>
      <fill>
        <patternFill>
          <bgColor rgb="FF00B050"/>
        </patternFill>
      </fill>
    </dxf>
    <dxf>
      <font>
        <color auto="1"/>
      </font>
      <fill>
        <patternFill>
          <bgColor rgb="FF92D050"/>
        </patternFill>
      </fill>
    </dxf>
    <dxf>
      <fill>
        <patternFill>
          <bgColor rgb="FF00B050"/>
        </patternFill>
      </fill>
    </dxf>
    <dxf>
      <font>
        <color auto="1"/>
      </font>
      <fill>
        <patternFill>
          <bgColor rgb="FF92D050"/>
        </patternFill>
      </fill>
    </dxf>
    <dxf>
      <fill>
        <patternFill>
          <bgColor rgb="FF00B050"/>
        </patternFill>
      </fill>
    </dxf>
    <dxf>
      <font>
        <color auto="1"/>
      </font>
      <fill>
        <patternFill>
          <bgColor rgb="FF92D050"/>
        </patternFill>
      </fill>
    </dxf>
    <dxf>
      <fill>
        <patternFill>
          <bgColor rgb="FF00B050"/>
        </patternFill>
      </fill>
    </dxf>
    <dxf>
      <font>
        <color auto="1"/>
      </font>
      <fill>
        <patternFill>
          <bgColor rgb="FF92D050"/>
        </patternFill>
      </fill>
    </dxf>
    <dxf>
      <fill>
        <patternFill>
          <bgColor rgb="FF00B050"/>
        </patternFill>
      </fill>
    </dxf>
    <dxf>
      <font>
        <color auto="1"/>
      </font>
      <fill>
        <patternFill>
          <bgColor rgb="FF92D050"/>
        </patternFill>
      </fill>
    </dxf>
    <dxf>
      <fill>
        <patternFill>
          <bgColor rgb="FF00B050"/>
        </patternFill>
      </fill>
    </dxf>
    <dxf>
      <font>
        <color auto="1"/>
      </font>
      <fill>
        <patternFill>
          <bgColor rgb="FF92D050"/>
        </patternFill>
      </fill>
    </dxf>
    <dxf>
      <fill>
        <patternFill>
          <bgColor rgb="FF00B050"/>
        </patternFill>
      </fill>
    </dxf>
    <dxf>
      <font>
        <color auto="1"/>
      </font>
      <fill>
        <patternFill>
          <bgColor rgb="FF92D050"/>
        </patternFill>
      </fill>
    </dxf>
    <dxf>
      <fill>
        <patternFill>
          <bgColor rgb="FF00B050"/>
        </patternFill>
      </fill>
    </dxf>
    <dxf>
      <font>
        <color auto="1"/>
      </font>
      <fill>
        <patternFill>
          <bgColor rgb="FF92D050"/>
        </patternFill>
      </fill>
    </dxf>
    <dxf>
      <fill>
        <patternFill>
          <bgColor rgb="FF00B050"/>
        </patternFill>
      </fill>
    </dxf>
    <dxf>
      <font>
        <color auto="1"/>
      </font>
      <fill>
        <patternFill>
          <bgColor rgb="FF92D050"/>
        </patternFill>
      </fill>
    </dxf>
    <dxf>
      <fill>
        <patternFill>
          <bgColor rgb="FF00B050"/>
        </patternFill>
      </fill>
    </dxf>
    <dxf>
      <font>
        <color auto="1"/>
      </font>
      <fill>
        <patternFill>
          <bgColor rgb="FF92D050"/>
        </patternFill>
      </fill>
    </dxf>
    <dxf>
      <fill>
        <patternFill>
          <bgColor rgb="FF00B050"/>
        </patternFill>
      </fill>
    </dxf>
    <dxf>
      <font>
        <color auto="1"/>
      </font>
      <fill>
        <patternFill>
          <bgColor rgb="FF92D050"/>
        </patternFill>
      </fill>
    </dxf>
    <dxf>
      <fill>
        <patternFill>
          <bgColor rgb="FF00B050"/>
        </patternFill>
      </fill>
    </dxf>
    <dxf>
      <font>
        <color auto="1"/>
      </font>
      <fill>
        <patternFill>
          <bgColor rgb="FF92D050"/>
        </patternFill>
      </fill>
    </dxf>
    <dxf>
      <fill>
        <patternFill>
          <bgColor rgb="FF00B05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FFFF66"/>
        </patternFill>
      </fill>
    </dxf>
    <dxf>
      <fill>
        <patternFill>
          <bgColor rgb="FFFFC000"/>
        </patternFill>
      </fill>
    </dxf>
    <dxf>
      <fill>
        <patternFill>
          <bgColor rgb="FFFF0000"/>
        </patternFill>
      </fill>
    </dxf>
    <dxf>
      <fill>
        <patternFill>
          <bgColor rgb="FFFFFF66"/>
        </patternFill>
      </fill>
    </dxf>
    <dxf>
      <fill>
        <patternFill>
          <bgColor rgb="FFFFC000"/>
        </patternFill>
      </fill>
    </dxf>
    <dxf>
      <fill>
        <patternFill>
          <bgColor rgb="FFFF0000"/>
        </patternFill>
      </fill>
    </dxf>
    <dxf>
      <fill>
        <patternFill>
          <bgColor rgb="FFFFFF66"/>
        </patternFill>
      </fill>
    </dxf>
    <dxf>
      <fill>
        <patternFill>
          <bgColor rgb="FFFFC000"/>
        </patternFill>
      </fill>
    </dxf>
    <dxf>
      <fill>
        <patternFill>
          <bgColor rgb="FFFF0000"/>
        </patternFill>
      </fill>
    </dxf>
    <dxf>
      <fill>
        <patternFill>
          <bgColor rgb="FFFFFF66"/>
        </patternFill>
      </fill>
    </dxf>
    <dxf>
      <fill>
        <patternFill>
          <bgColor rgb="FFFFC000"/>
        </patternFill>
      </fill>
    </dxf>
    <dxf>
      <fill>
        <patternFill>
          <bgColor rgb="FFFF0000"/>
        </patternFill>
      </fill>
    </dxf>
    <dxf>
      <fill>
        <patternFill>
          <bgColor rgb="FFFFFF66"/>
        </patternFill>
      </fill>
    </dxf>
    <dxf>
      <fill>
        <patternFill>
          <bgColor rgb="FFFFC000"/>
        </patternFill>
      </fill>
    </dxf>
    <dxf>
      <fill>
        <patternFill>
          <bgColor rgb="FFFF0000"/>
        </patternFill>
      </fill>
    </dxf>
    <dxf>
      <fill>
        <patternFill>
          <bgColor rgb="FFFFFF66"/>
        </patternFill>
      </fill>
    </dxf>
    <dxf>
      <fill>
        <patternFill>
          <bgColor rgb="FFFFC000"/>
        </patternFill>
      </fill>
    </dxf>
    <dxf>
      <fill>
        <patternFill>
          <bgColor rgb="FFFF0000"/>
        </patternFill>
      </fill>
    </dxf>
    <dxf>
      <fill>
        <patternFill>
          <bgColor rgb="FFFFFF66"/>
        </patternFill>
      </fill>
    </dxf>
    <dxf>
      <fill>
        <patternFill>
          <bgColor rgb="FFFFC000"/>
        </patternFill>
      </fill>
    </dxf>
    <dxf>
      <fill>
        <patternFill>
          <bgColor rgb="FFFF0000"/>
        </patternFill>
      </fill>
    </dxf>
    <dxf>
      <fill>
        <patternFill>
          <bgColor rgb="FFFFFF66"/>
        </patternFill>
      </fill>
    </dxf>
    <dxf>
      <fill>
        <patternFill>
          <bgColor rgb="FFFFC000"/>
        </patternFill>
      </fill>
    </dxf>
    <dxf>
      <fill>
        <patternFill>
          <bgColor rgb="FFFF0000"/>
        </patternFill>
      </fill>
    </dxf>
    <dxf>
      <fill>
        <patternFill>
          <bgColor rgb="FFFFFF66"/>
        </patternFill>
      </fill>
    </dxf>
    <dxf>
      <fill>
        <patternFill>
          <bgColor rgb="FFFFC000"/>
        </patternFill>
      </fill>
    </dxf>
    <dxf>
      <fill>
        <patternFill>
          <bgColor rgb="FFFF0000"/>
        </patternFill>
      </fill>
    </dxf>
    <dxf>
      <fill>
        <patternFill>
          <bgColor rgb="FFFFFF66"/>
        </patternFill>
      </fill>
    </dxf>
    <dxf>
      <fill>
        <patternFill>
          <bgColor rgb="FFFFC000"/>
        </patternFill>
      </fill>
    </dxf>
    <dxf>
      <fill>
        <patternFill>
          <bgColor rgb="FFFF0000"/>
        </patternFill>
      </fill>
    </dxf>
    <dxf>
      <fill>
        <patternFill>
          <bgColor rgb="FFFFFF66"/>
        </patternFill>
      </fill>
    </dxf>
    <dxf>
      <fill>
        <patternFill>
          <bgColor rgb="FFFFC000"/>
        </patternFill>
      </fill>
    </dxf>
    <dxf>
      <fill>
        <patternFill>
          <bgColor rgb="FFFF0000"/>
        </patternFill>
      </fill>
    </dxf>
    <dxf>
      <fill>
        <patternFill>
          <bgColor rgb="FFFFFF66"/>
        </patternFill>
      </fill>
    </dxf>
    <dxf>
      <fill>
        <patternFill>
          <bgColor rgb="FFFFC000"/>
        </patternFill>
      </fill>
    </dxf>
    <dxf>
      <fill>
        <patternFill>
          <bgColor rgb="FFFF0000"/>
        </patternFill>
      </fill>
    </dxf>
    <dxf>
      <fill>
        <patternFill>
          <bgColor rgb="FFFFFF66"/>
        </patternFill>
      </fill>
    </dxf>
    <dxf>
      <fill>
        <patternFill>
          <bgColor rgb="FFFFC000"/>
        </patternFill>
      </fill>
    </dxf>
    <dxf>
      <fill>
        <patternFill>
          <bgColor rgb="FFFF0000"/>
        </patternFill>
      </fill>
    </dxf>
    <dxf>
      <fill>
        <patternFill>
          <bgColor rgb="FFFFFF66"/>
        </patternFill>
      </fill>
    </dxf>
    <dxf>
      <fill>
        <patternFill>
          <bgColor rgb="FFFFC000"/>
        </patternFill>
      </fill>
    </dxf>
    <dxf>
      <fill>
        <patternFill>
          <bgColor rgb="FFFF0000"/>
        </patternFill>
      </fill>
    </dxf>
    <dxf>
      <fill>
        <patternFill>
          <bgColor rgb="FFFFFF66"/>
        </patternFill>
      </fill>
    </dxf>
    <dxf>
      <fill>
        <patternFill>
          <bgColor rgb="FFFFC000"/>
        </patternFill>
      </fill>
    </dxf>
    <dxf>
      <fill>
        <patternFill>
          <bgColor rgb="FFFF0000"/>
        </patternFill>
      </fill>
    </dxf>
    <dxf>
      <fill>
        <patternFill>
          <bgColor rgb="FFFFFF66"/>
        </patternFill>
      </fill>
    </dxf>
    <dxf>
      <fill>
        <patternFill>
          <bgColor rgb="FFFFC000"/>
        </patternFill>
      </fill>
    </dxf>
    <dxf>
      <fill>
        <patternFill>
          <bgColor rgb="FFFF0000"/>
        </patternFill>
      </fill>
    </dxf>
    <dxf>
      <fill>
        <patternFill>
          <bgColor rgb="FFFFFF66"/>
        </patternFill>
      </fill>
    </dxf>
    <dxf>
      <fill>
        <patternFill>
          <bgColor rgb="FFFFC000"/>
        </patternFill>
      </fill>
    </dxf>
    <dxf>
      <fill>
        <patternFill>
          <bgColor rgb="FFFF0000"/>
        </patternFill>
      </fill>
    </dxf>
    <dxf>
      <fill>
        <patternFill>
          <bgColor rgb="FFFFFF66"/>
        </patternFill>
      </fill>
    </dxf>
    <dxf>
      <fill>
        <patternFill>
          <bgColor rgb="FFFFC000"/>
        </patternFill>
      </fill>
    </dxf>
    <dxf>
      <fill>
        <patternFill>
          <bgColor rgb="FFFF0000"/>
        </patternFill>
      </fill>
    </dxf>
    <dxf>
      <font>
        <color auto="1"/>
      </font>
      <fill>
        <patternFill>
          <bgColor rgb="FFAFDC7E"/>
        </patternFill>
      </fill>
    </dxf>
    <dxf>
      <fill>
        <patternFill>
          <bgColor rgb="FF92D050"/>
        </patternFill>
      </fill>
    </dxf>
    <dxf>
      <font>
        <color auto="1"/>
      </font>
      <fill>
        <patternFill>
          <bgColor rgb="FFAFDC7E"/>
        </patternFill>
      </fill>
    </dxf>
    <dxf>
      <fill>
        <patternFill>
          <bgColor rgb="FF92D050"/>
        </patternFill>
      </fill>
    </dxf>
    <dxf>
      <font>
        <color auto="1"/>
      </font>
      <fill>
        <patternFill>
          <bgColor rgb="FFAFDC7E"/>
        </patternFill>
      </fill>
    </dxf>
    <dxf>
      <fill>
        <patternFill>
          <bgColor rgb="FF92D050"/>
        </patternFill>
      </fill>
    </dxf>
    <dxf>
      <font>
        <color auto="1"/>
      </font>
      <fill>
        <patternFill>
          <bgColor rgb="FFAFDC7E"/>
        </patternFill>
      </fill>
    </dxf>
    <dxf>
      <fill>
        <patternFill>
          <bgColor rgb="FF92D050"/>
        </patternFill>
      </fill>
    </dxf>
    <dxf>
      <font>
        <color auto="1"/>
      </font>
      <fill>
        <patternFill>
          <bgColor rgb="FFAFDC7E"/>
        </patternFill>
      </fill>
    </dxf>
    <dxf>
      <fill>
        <patternFill>
          <bgColor rgb="FF92D050"/>
        </patternFill>
      </fill>
    </dxf>
    <dxf>
      <font>
        <color auto="1"/>
      </font>
      <fill>
        <patternFill>
          <bgColor rgb="FFAFDC7E"/>
        </patternFill>
      </fill>
    </dxf>
    <dxf>
      <fill>
        <patternFill>
          <bgColor rgb="FF92D050"/>
        </patternFill>
      </fill>
    </dxf>
    <dxf>
      <font>
        <color auto="1"/>
      </font>
      <fill>
        <patternFill>
          <bgColor rgb="FFAFDC7E"/>
        </patternFill>
      </fill>
    </dxf>
    <dxf>
      <fill>
        <patternFill>
          <bgColor rgb="FF92D050"/>
        </patternFill>
      </fill>
    </dxf>
    <dxf>
      <font>
        <color auto="1"/>
      </font>
      <fill>
        <patternFill>
          <bgColor rgb="FFAFDC7E"/>
        </patternFill>
      </fill>
    </dxf>
    <dxf>
      <fill>
        <patternFill>
          <bgColor rgb="FF92D050"/>
        </patternFill>
      </fill>
    </dxf>
    <dxf>
      <font>
        <color auto="1"/>
      </font>
      <fill>
        <patternFill>
          <bgColor rgb="FFAFDC7E"/>
        </patternFill>
      </fill>
    </dxf>
    <dxf>
      <fill>
        <patternFill>
          <bgColor rgb="FF92D050"/>
        </patternFill>
      </fill>
    </dxf>
    <dxf>
      <font>
        <color auto="1"/>
      </font>
      <fill>
        <patternFill>
          <bgColor rgb="FFAFDC7E"/>
        </patternFill>
      </fill>
    </dxf>
    <dxf>
      <fill>
        <patternFill>
          <bgColor rgb="FF92D050"/>
        </patternFill>
      </fill>
    </dxf>
    <dxf>
      <font>
        <color auto="1"/>
      </font>
      <fill>
        <patternFill>
          <bgColor rgb="FFAFDC7E"/>
        </patternFill>
      </fill>
    </dxf>
    <dxf>
      <fill>
        <patternFill>
          <bgColor rgb="FF92D050"/>
        </patternFill>
      </fill>
    </dxf>
    <dxf>
      <font>
        <color auto="1"/>
      </font>
      <fill>
        <patternFill>
          <bgColor rgb="FFAFDC7E"/>
        </patternFill>
      </fill>
    </dxf>
    <dxf>
      <fill>
        <patternFill>
          <bgColor rgb="FF92D050"/>
        </patternFill>
      </fill>
    </dxf>
    <dxf>
      <font>
        <color auto="1"/>
      </font>
      <fill>
        <patternFill>
          <bgColor rgb="FFAFDC7E"/>
        </patternFill>
      </fill>
    </dxf>
    <dxf>
      <fill>
        <patternFill>
          <bgColor rgb="FF92D050"/>
        </patternFill>
      </fill>
    </dxf>
    <dxf>
      <font>
        <color auto="1"/>
      </font>
      <fill>
        <patternFill>
          <bgColor rgb="FFAFDC7E"/>
        </patternFill>
      </fill>
    </dxf>
    <dxf>
      <fill>
        <patternFill>
          <bgColor rgb="FF92D050"/>
        </patternFill>
      </fill>
    </dxf>
    <dxf>
      <font>
        <color auto="1"/>
      </font>
      <fill>
        <patternFill>
          <bgColor rgb="FFAFDC7E"/>
        </patternFill>
      </fill>
    </dxf>
    <dxf>
      <fill>
        <patternFill>
          <bgColor rgb="FF92D050"/>
        </patternFill>
      </fill>
    </dxf>
    <dxf>
      <font>
        <color auto="1"/>
      </font>
      <fill>
        <patternFill>
          <bgColor rgb="FFAFDC7E"/>
        </patternFill>
      </fill>
    </dxf>
    <dxf>
      <fill>
        <patternFill>
          <bgColor rgb="FF92D050"/>
        </patternFill>
      </fill>
    </dxf>
    <dxf>
      <font>
        <color auto="1"/>
      </font>
      <fill>
        <patternFill>
          <bgColor rgb="FFAFDC7E"/>
        </patternFill>
      </fill>
    </dxf>
    <dxf>
      <fill>
        <patternFill>
          <bgColor rgb="FF92D050"/>
        </patternFill>
      </fill>
    </dxf>
    <dxf>
      <font>
        <color auto="1"/>
      </font>
      <fill>
        <patternFill>
          <bgColor rgb="FFAFDC7E"/>
        </patternFill>
      </fill>
    </dxf>
    <dxf>
      <fill>
        <patternFill>
          <bgColor rgb="FF92D050"/>
        </patternFill>
      </fill>
    </dxf>
    <dxf>
      <font>
        <color auto="1"/>
      </font>
      <fill>
        <patternFill>
          <bgColor rgb="FFAFDC7E"/>
        </patternFill>
      </fill>
    </dxf>
    <dxf>
      <fill>
        <patternFill>
          <bgColor rgb="FF92D05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theme="9"/>
        </patternFill>
      </fill>
    </dxf>
    <dxf>
      <fill>
        <patternFill>
          <bgColor theme="9" tint="0.59996337778862885"/>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theme="9" tint="0.39994506668294322"/>
        </patternFill>
      </fill>
    </dxf>
    <dxf>
      <fill>
        <patternFill>
          <bgColor theme="9" tint="0.79998168889431442"/>
        </patternFill>
      </fill>
    </dxf>
    <dxf>
      <fill>
        <patternFill>
          <bgColor rgb="FFFFFF00"/>
        </patternFill>
      </fill>
    </dxf>
    <dxf>
      <fill>
        <patternFill>
          <bgColor rgb="FFFF0000"/>
        </patternFill>
      </fill>
    </dxf>
    <dxf>
      <fill>
        <patternFill>
          <bgColor rgb="FFFFC000"/>
        </patternFill>
      </fill>
    </dxf>
    <dxf>
      <fill>
        <patternFill>
          <bgColor rgb="FFFFFF5D"/>
        </patternFill>
      </fill>
    </dxf>
    <dxf>
      <fill>
        <patternFill>
          <bgColor rgb="FF92D050"/>
        </patternFill>
      </fill>
    </dxf>
    <dxf>
      <fill>
        <patternFill>
          <bgColor rgb="FFADDB7B"/>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theme="9"/>
        </patternFill>
      </fill>
    </dxf>
    <dxf>
      <fill>
        <patternFill>
          <bgColor theme="9" tint="0.59996337778862885"/>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theme="9" tint="0.39994506668294322"/>
        </patternFill>
      </fill>
    </dxf>
    <dxf>
      <fill>
        <patternFill>
          <bgColor theme="9" tint="0.79998168889431442"/>
        </patternFill>
      </fill>
    </dxf>
    <dxf>
      <fill>
        <patternFill>
          <bgColor rgb="FFFFFF00"/>
        </patternFill>
      </fill>
    </dxf>
    <dxf>
      <fill>
        <patternFill>
          <bgColor rgb="FFFF0000"/>
        </patternFill>
      </fill>
    </dxf>
    <dxf>
      <fill>
        <patternFill>
          <bgColor rgb="FFFFC000"/>
        </patternFill>
      </fill>
    </dxf>
    <dxf>
      <fill>
        <patternFill>
          <bgColor rgb="FFFFFF5D"/>
        </patternFill>
      </fill>
    </dxf>
    <dxf>
      <fill>
        <patternFill>
          <bgColor rgb="FF92D050"/>
        </patternFill>
      </fill>
    </dxf>
    <dxf>
      <fill>
        <patternFill>
          <bgColor rgb="FFADDB7B"/>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theme="9"/>
        </patternFill>
      </fill>
    </dxf>
    <dxf>
      <fill>
        <patternFill>
          <bgColor theme="9" tint="0.59996337778862885"/>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theme="9" tint="0.39994506668294322"/>
        </patternFill>
      </fill>
    </dxf>
    <dxf>
      <fill>
        <patternFill>
          <bgColor theme="9" tint="0.79998168889431442"/>
        </patternFill>
      </fill>
    </dxf>
    <dxf>
      <fill>
        <patternFill>
          <bgColor rgb="FFFFFF00"/>
        </patternFill>
      </fill>
    </dxf>
    <dxf>
      <fill>
        <patternFill>
          <bgColor rgb="FFFF0000"/>
        </patternFill>
      </fill>
    </dxf>
    <dxf>
      <fill>
        <patternFill>
          <bgColor rgb="FFFFC000"/>
        </patternFill>
      </fill>
    </dxf>
    <dxf>
      <fill>
        <patternFill>
          <bgColor rgb="FFFFFF5D"/>
        </patternFill>
      </fill>
    </dxf>
    <dxf>
      <fill>
        <patternFill>
          <bgColor rgb="FF92D050"/>
        </patternFill>
      </fill>
    </dxf>
    <dxf>
      <fill>
        <patternFill>
          <bgColor rgb="FFADDB7B"/>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theme="9"/>
        </patternFill>
      </fill>
    </dxf>
    <dxf>
      <fill>
        <patternFill>
          <bgColor theme="9" tint="0.59996337778862885"/>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theme="9" tint="0.39994506668294322"/>
        </patternFill>
      </fill>
    </dxf>
    <dxf>
      <fill>
        <patternFill>
          <bgColor theme="9" tint="0.79998168889431442"/>
        </patternFill>
      </fill>
    </dxf>
    <dxf>
      <fill>
        <patternFill>
          <bgColor rgb="FFFFFF00"/>
        </patternFill>
      </fill>
    </dxf>
    <dxf>
      <fill>
        <patternFill>
          <bgColor rgb="FFFF0000"/>
        </patternFill>
      </fill>
    </dxf>
    <dxf>
      <fill>
        <patternFill>
          <bgColor rgb="FFFFC000"/>
        </patternFill>
      </fill>
    </dxf>
    <dxf>
      <fill>
        <patternFill>
          <bgColor rgb="FFFFFF5D"/>
        </patternFill>
      </fill>
    </dxf>
    <dxf>
      <fill>
        <patternFill>
          <bgColor rgb="FF92D050"/>
        </patternFill>
      </fill>
    </dxf>
    <dxf>
      <fill>
        <patternFill>
          <bgColor rgb="FFADDB7B"/>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theme="9"/>
        </patternFill>
      </fill>
    </dxf>
    <dxf>
      <fill>
        <patternFill>
          <bgColor theme="9" tint="0.59996337778862885"/>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theme="9" tint="0.39994506668294322"/>
        </patternFill>
      </fill>
    </dxf>
    <dxf>
      <fill>
        <patternFill>
          <bgColor theme="9" tint="0.79998168889431442"/>
        </patternFill>
      </fill>
    </dxf>
    <dxf>
      <fill>
        <patternFill>
          <bgColor rgb="FFFFFF00"/>
        </patternFill>
      </fill>
    </dxf>
    <dxf>
      <fill>
        <patternFill>
          <bgColor rgb="FFFF0000"/>
        </patternFill>
      </fill>
    </dxf>
    <dxf>
      <fill>
        <patternFill>
          <bgColor rgb="FFFFC000"/>
        </patternFill>
      </fill>
    </dxf>
    <dxf>
      <fill>
        <patternFill>
          <bgColor rgb="FFFFFF5D"/>
        </patternFill>
      </fill>
    </dxf>
    <dxf>
      <fill>
        <patternFill>
          <bgColor rgb="FF92D050"/>
        </patternFill>
      </fill>
    </dxf>
    <dxf>
      <fill>
        <patternFill>
          <bgColor rgb="FFADDB7B"/>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theme="9"/>
        </patternFill>
      </fill>
    </dxf>
    <dxf>
      <fill>
        <patternFill>
          <bgColor theme="9" tint="0.59996337778862885"/>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theme="9" tint="0.39994506668294322"/>
        </patternFill>
      </fill>
    </dxf>
    <dxf>
      <fill>
        <patternFill>
          <bgColor theme="9" tint="0.79998168889431442"/>
        </patternFill>
      </fill>
    </dxf>
    <dxf>
      <fill>
        <patternFill>
          <bgColor rgb="FFFFFF00"/>
        </patternFill>
      </fill>
    </dxf>
    <dxf>
      <fill>
        <patternFill>
          <bgColor rgb="FFFF0000"/>
        </patternFill>
      </fill>
    </dxf>
    <dxf>
      <fill>
        <patternFill>
          <bgColor rgb="FFFFC000"/>
        </patternFill>
      </fill>
    </dxf>
    <dxf>
      <fill>
        <patternFill>
          <bgColor rgb="FFFFFF5D"/>
        </patternFill>
      </fill>
    </dxf>
    <dxf>
      <fill>
        <patternFill>
          <bgColor rgb="FF92D050"/>
        </patternFill>
      </fill>
    </dxf>
    <dxf>
      <fill>
        <patternFill>
          <bgColor rgb="FFADDB7B"/>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theme="9"/>
        </patternFill>
      </fill>
    </dxf>
    <dxf>
      <fill>
        <patternFill>
          <bgColor theme="9" tint="0.59996337778862885"/>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theme="9" tint="0.39994506668294322"/>
        </patternFill>
      </fill>
    </dxf>
    <dxf>
      <fill>
        <patternFill>
          <bgColor theme="9" tint="0.79998168889431442"/>
        </patternFill>
      </fill>
    </dxf>
    <dxf>
      <fill>
        <patternFill>
          <bgColor rgb="FFFFFF00"/>
        </patternFill>
      </fill>
    </dxf>
    <dxf>
      <fill>
        <patternFill>
          <bgColor rgb="FFFF0000"/>
        </patternFill>
      </fill>
    </dxf>
    <dxf>
      <fill>
        <patternFill>
          <bgColor rgb="FFFFC000"/>
        </patternFill>
      </fill>
    </dxf>
    <dxf>
      <fill>
        <patternFill>
          <bgColor rgb="FFFFFF5D"/>
        </patternFill>
      </fill>
    </dxf>
    <dxf>
      <fill>
        <patternFill>
          <bgColor rgb="FF92D050"/>
        </patternFill>
      </fill>
    </dxf>
    <dxf>
      <fill>
        <patternFill>
          <bgColor rgb="FFADDB7B"/>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theme="9"/>
        </patternFill>
      </fill>
    </dxf>
    <dxf>
      <fill>
        <patternFill>
          <bgColor theme="9" tint="0.59996337778862885"/>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theme="9" tint="0.39994506668294322"/>
        </patternFill>
      </fill>
    </dxf>
    <dxf>
      <fill>
        <patternFill>
          <bgColor theme="9" tint="0.79998168889431442"/>
        </patternFill>
      </fill>
    </dxf>
    <dxf>
      <fill>
        <patternFill>
          <bgColor rgb="FFFFFF00"/>
        </patternFill>
      </fill>
    </dxf>
    <dxf>
      <fill>
        <patternFill>
          <bgColor rgb="FFFF0000"/>
        </patternFill>
      </fill>
    </dxf>
    <dxf>
      <fill>
        <patternFill>
          <bgColor rgb="FFFFC000"/>
        </patternFill>
      </fill>
    </dxf>
    <dxf>
      <fill>
        <patternFill>
          <bgColor rgb="FFFFFF5D"/>
        </patternFill>
      </fill>
    </dxf>
    <dxf>
      <fill>
        <patternFill>
          <bgColor rgb="FF92D050"/>
        </patternFill>
      </fill>
    </dxf>
    <dxf>
      <fill>
        <patternFill>
          <bgColor rgb="FFADDB7B"/>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theme="9"/>
        </patternFill>
      </fill>
    </dxf>
    <dxf>
      <fill>
        <patternFill>
          <bgColor theme="9" tint="0.59996337778862885"/>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theme="9" tint="0.39994506668294322"/>
        </patternFill>
      </fill>
    </dxf>
    <dxf>
      <fill>
        <patternFill>
          <bgColor theme="9" tint="0.79998168889431442"/>
        </patternFill>
      </fill>
    </dxf>
    <dxf>
      <fill>
        <patternFill>
          <bgColor rgb="FFFFFF00"/>
        </patternFill>
      </fill>
    </dxf>
    <dxf>
      <fill>
        <patternFill>
          <bgColor rgb="FFFF0000"/>
        </patternFill>
      </fill>
    </dxf>
    <dxf>
      <fill>
        <patternFill>
          <bgColor rgb="FFFFC000"/>
        </patternFill>
      </fill>
    </dxf>
    <dxf>
      <fill>
        <patternFill>
          <bgColor rgb="FFFFFF5D"/>
        </patternFill>
      </fill>
    </dxf>
    <dxf>
      <fill>
        <patternFill>
          <bgColor rgb="FF92D050"/>
        </patternFill>
      </fill>
    </dxf>
    <dxf>
      <fill>
        <patternFill>
          <bgColor rgb="FFADDB7B"/>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theme="9"/>
        </patternFill>
      </fill>
    </dxf>
    <dxf>
      <fill>
        <patternFill>
          <bgColor theme="9" tint="0.59996337778862885"/>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theme="9" tint="0.39994506668294322"/>
        </patternFill>
      </fill>
    </dxf>
    <dxf>
      <fill>
        <patternFill>
          <bgColor theme="9" tint="0.79998168889431442"/>
        </patternFill>
      </fill>
    </dxf>
    <dxf>
      <fill>
        <patternFill>
          <bgColor rgb="FFFFFF00"/>
        </patternFill>
      </fill>
    </dxf>
    <dxf>
      <fill>
        <patternFill>
          <bgColor rgb="FFFF0000"/>
        </patternFill>
      </fill>
    </dxf>
    <dxf>
      <fill>
        <patternFill>
          <bgColor rgb="FFFFC000"/>
        </patternFill>
      </fill>
    </dxf>
    <dxf>
      <fill>
        <patternFill>
          <bgColor rgb="FFFFFF5D"/>
        </patternFill>
      </fill>
    </dxf>
    <dxf>
      <fill>
        <patternFill>
          <bgColor rgb="FF92D050"/>
        </patternFill>
      </fill>
    </dxf>
    <dxf>
      <fill>
        <patternFill>
          <bgColor rgb="FFADDB7B"/>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theme="9"/>
        </patternFill>
      </fill>
    </dxf>
    <dxf>
      <fill>
        <patternFill>
          <bgColor theme="9" tint="0.59996337778862885"/>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theme="9" tint="0.39994506668294322"/>
        </patternFill>
      </fill>
    </dxf>
    <dxf>
      <fill>
        <patternFill>
          <bgColor theme="9" tint="0.79998168889431442"/>
        </patternFill>
      </fill>
    </dxf>
    <dxf>
      <fill>
        <patternFill>
          <bgColor rgb="FFFFFF00"/>
        </patternFill>
      </fill>
    </dxf>
    <dxf>
      <fill>
        <patternFill>
          <bgColor rgb="FFFF0000"/>
        </patternFill>
      </fill>
    </dxf>
    <dxf>
      <fill>
        <patternFill>
          <bgColor rgb="FFFFC000"/>
        </patternFill>
      </fill>
    </dxf>
    <dxf>
      <fill>
        <patternFill>
          <bgColor rgb="FFFFFF5D"/>
        </patternFill>
      </fill>
    </dxf>
    <dxf>
      <fill>
        <patternFill>
          <bgColor rgb="FF92D050"/>
        </patternFill>
      </fill>
    </dxf>
    <dxf>
      <fill>
        <patternFill>
          <bgColor rgb="FFADDB7B"/>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theme="9"/>
        </patternFill>
      </fill>
    </dxf>
    <dxf>
      <fill>
        <patternFill>
          <bgColor theme="9" tint="0.59996337778862885"/>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theme="9" tint="0.39994506668294322"/>
        </patternFill>
      </fill>
    </dxf>
    <dxf>
      <fill>
        <patternFill>
          <bgColor theme="9" tint="0.79998168889431442"/>
        </patternFill>
      </fill>
    </dxf>
    <dxf>
      <fill>
        <patternFill>
          <bgColor rgb="FFFFFF00"/>
        </patternFill>
      </fill>
    </dxf>
    <dxf>
      <fill>
        <patternFill>
          <bgColor rgb="FFFF0000"/>
        </patternFill>
      </fill>
    </dxf>
    <dxf>
      <fill>
        <patternFill>
          <bgColor rgb="FFFFC000"/>
        </patternFill>
      </fill>
    </dxf>
    <dxf>
      <fill>
        <patternFill>
          <bgColor rgb="FFFFFF5D"/>
        </patternFill>
      </fill>
    </dxf>
    <dxf>
      <fill>
        <patternFill>
          <bgColor rgb="FF92D050"/>
        </patternFill>
      </fill>
    </dxf>
    <dxf>
      <fill>
        <patternFill>
          <bgColor rgb="FFADDB7B"/>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theme="9"/>
        </patternFill>
      </fill>
    </dxf>
    <dxf>
      <fill>
        <patternFill>
          <bgColor theme="9" tint="0.59996337778862885"/>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theme="9" tint="0.39994506668294322"/>
        </patternFill>
      </fill>
    </dxf>
    <dxf>
      <fill>
        <patternFill>
          <bgColor theme="9" tint="0.79998168889431442"/>
        </patternFill>
      </fill>
    </dxf>
    <dxf>
      <fill>
        <patternFill>
          <bgColor rgb="FFFFFF00"/>
        </patternFill>
      </fill>
    </dxf>
    <dxf>
      <fill>
        <patternFill>
          <bgColor rgb="FFFF0000"/>
        </patternFill>
      </fill>
    </dxf>
    <dxf>
      <fill>
        <patternFill>
          <bgColor rgb="FFFFC000"/>
        </patternFill>
      </fill>
    </dxf>
    <dxf>
      <fill>
        <patternFill>
          <bgColor rgb="FFFFFF5D"/>
        </patternFill>
      </fill>
    </dxf>
    <dxf>
      <fill>
        <patternFill>
          <bgColor rgb="FF92D050"/>
        </patternFill>
      </fill>
    </dxf>
    <dxf>
      <fill>
        <patternFill>
          <bgColor rgb="FFADDB7B"/>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theme="9"/>
        </patternFill>
      </fill>
    </dxf>
    <dxf>
      <fill>
        <patternFill>
          <bgColor theme="9" tint="0.59996337778862885"/>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theme="9" tint="0.39994506668294322"/>
        </patternFill>
      </fill>
    </dxf>
    <dxf>
      <fill>
        <patternFill>
          <bgColor theme="9" tint="0.79998168889431442"/>
        </patternFill>
      </fill>
    </dxf>
    <dxf>
      <fill>
        <patternFill>
          <bgColor rgb="FFFFFF00"/>
        </patternFill>
      </fill>
    </dxf>
    <dxf>
      <fill>
        <patternFill>
          <bgColor rgb="FFFF0000"/>
        </patternFill>
      </fill>
    </dxf>
    <dxf>
      <fill>
        <patternFill>
          <bgColor rgb="FFFFC000"/>
        </patternFill>
      </fill>
    </dxf>
    <dxf>
      <fill>
        <patternFill>
          <bgColor rgb="FFFFFF5D"/>
        </patternFill>
      </fill>
    </dxf>
    <dxf>
      <fill>
        <patternFill>
          <bgColor rgb="FF92D050"/>
        </patternFill>
      </fill>
    </dxf>
    <dxf>
      <fill>
        <patternFill>
          <bgColor rgb="FFADDB7B"/>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theme="9"/>
        </patternFill>
      </fill>
    </dxf>
    <dxf>
      <fill>
        <patternFill>
          <bgColor theme="9" tint="0.59996337778862885"/>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theme="9" tint="0.39994506668294322"/>
        </patternFill>
      </fill>
    </dxf>
    <dxf>
      <fill>
        <patternFill>
          <bgColor theme="9" tint="0.79998168889431442"/>
        </patternFill>
      </fill>
    </dxf>
    <dxf>
      <fill>
        <patternFill>
          <bgColor rgb="FFFFFF00"/>
        </patternFill>
      </fill>
    </dxf>
    <dxf>
      <fill>
        <patternFill>
          <bgColor rgb="FFFF0000"/>
        </patternFill>
      </fill>
    </dxf>
    <dxf>
      <fill>
        <patternFill>
          <bgColor rgb="FFFFC000"/>
        </patternFill>
      </fill>
    </dxf>
    <dxf>
      <fill>
        <patternFill>
          <bgColor rgb="FFFFFF5D"/>
        </patternFill>
      </fill>
    </dxf>
    <dxf>
      <fill>
        <patternFill>
          <bgColor rgb="FF92D050"/>
        </patternFill>
      </fill>
    </dxf>
    <dxf>
      <fill>
        <patternFill>
          <bgColor rgb="FFADDB7B"/>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theme="9"/>
        </patternFill>
      </fill>
    </dxf>
    <dxf>
      <fill>
        <patternFill>
          <bgColor theme="9" tint="0.59996337778862885"/>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theme="9" tint="0.39994506668294322"/>
        </patternFill>
      </fill>
    </dxf>
    <dxf>
      <fill>
        <patternFill>
          <bgColor theme="9" tint="0.79998168889431442"/>
        </patternFill>
      </fill>
    </dxf>
    <dxf>
      <fill>
        <patternFill>
          <bgColor rgb="FFFFFF00"/>
        </patternFill>
      </fill>
    </dxf>
    <dxf>
      <fill>
        <patternFill>
          <bgColor rgb="FFFF0000"/>
        </patternFill>
      </fill>
    </dxf>
    <dxf>
      <fill>
        <patternFill>
          <bgColor rgb="FFFFC000"/>
        </patternFill>
      </fill>
    </dxf>
    <dxf>
      <fill>
        <patternFill>
          <bgColor rgb="FFFFFF5D"/>
        </patternFill>
      </fill>
    </dxf>
    <dxf>
      <fill>
        <patternFill>
          <bgColor rgb="FF92D050"/>
        </patternFill>
      </fill>
    </dxf>
    <dxf>
      <fill>
        <patternFill>
          <bgColor rgb="FFADDB7B"/>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theme="9"/>
        </patternFill>
      </fill>
    </dxf>
    <dxf>
      <fill>
        <patternFill>
          <bgColor theme="9" tint="0.59996337778862885"/>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theme="9" tint="0.39994506668294322"/>
        </patternFill>
      </fill>
    </dxf>
    <dxf>
      <fill>
        <patternFill>
          <bgColor theme="9" tint="0.79998168889431442"/>
        </patternFill>
      </fill>
    </dxf>
    <dxf>
      <fill>
        <patternFill>
          <bgColor rgb="FFFFFF00"/>
        </patternFill>
      </fill>
    </dxf>
    <dxf>
      <fill>
        <patternFill>
          <bgColor rgb="FFFF0000"/>
        </patternFill>
      </fill>
    </dxf>
    <dxf>
      <fill>
        <patternFill>
          <bgColor rgb="FFFFC000"/>
        </patternFill>
      </fill>
    </dxf>
    <dxf>
      <fill>
        <patternFill>
          <bgColor rgb="FFFFFF5D"/>
        </patternFill>
      </fill>
    </dxf>
    <dxf>
      <fill>
        <patternFill>
          <bgColor rgb="FF92D050"/>
        </patternFill>
      </fill>
    </dxf>
    <dxf>
      <fill>
        <patternFill>
          <bgColor rgb="FFADDB7B"/>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theme="9"/>
        </patternFill>
      </fill>
    </dxf>
    <dxf>
      <fill>
        <patternFill>
          <bgColor theme="9" tint="0.59996337778862885"/>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theme="9" tint="0.39994506668294322"/>
        </patternFill>
      </fill>
    </dxf>
    <dxf>
      <fill>
        <patternFill>
          <bgColor theme="9" tint="0.79998168889431442"/>
        </patternFill>
      </fill>
    </dxf>
    <dxf>
      <fill>
        <patternFill>
          <bgColor rgb="FFFFFF00"/>
        </patternFill>
      </fill>
    </dxf>
    <dxf>
      <fill>
        <patternFill>
          <bgColor rgb="FFFF0000"/>
        </patternFill>
      </fill>
    </dxf>
    <dxf>
      <fill>
        <patternFill>
          <bgColor rgb="FFFFC000"/>
        </patternFill>
      </fill>
    </dxf>
    <dxf>
      <fill>
        <patternFill>
          <bgColor rgb="FFFFFF5D"/>
        </patternFill>
      </fill>
    </dxf>
    <dxf>
      <fill>
        <patternFill>
          <bgColor rgb="FF92D050"/>
        </patternFill>
      </fill>
    </dxf>
    <dxf>
      <fill>
        <patternFill>
          <bgColor rgb="FFADDB7B"/>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theme="9"/>
        </patternFill>
      </fill>
    </dxf>
    <dxf>
      <fill>
        <patternFill>
          <bgColor theme="9" tint="0.59996337778862885"/>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theme="9" tint="0.39994506668294322"/>
        </patternFill>
      </fill>
    </dxf>
    <dxf>
      <fill>
        <patternFill>
          <bgColor theme="9" tint="0.79998168889431442"/>
        </patternFill>
      </fill>
    </dxf>
    <dxf>
      <fill>
        <patternFill>
          <bgColor rgb="FFFFFF00"/>
        </patternFill>
      </fill>
    </dxf>
    <dxf>
      <fill>
        <patternFill>
          <bgColor rgb="FFFF0000"/>
        </patternFill>
      </fill>
    </dxf>
    <dxf>
      <fill>
        <patternFill>
          <bgColor rgb="FFFFC000"/>
        </patternFill>
      </fill>
    </dxf>
    <dxf>
      <fill>
        <patternFill>
          <bgColor rgb="FFFFFF5D"/>
        </patternFill>
      </fill>
    </dxf>
    <dxf>
      <fill>
        <patternFill>
          <bgColor rgb="FF92D050"/>
        </patternFill>
      </fill>
    </dxf>
    <dxf>
      <fill>
        <patternFill>
          <bgColor rgb="FFADDB7B"/>
        </patternFill>
      </fill>
    </dxf>
    <dxf>
      <font>
        <color auto="1"/>
      </font>
      <fill>
        <patternFill>
          <bgColor rgb="FFAFDC7E"/>
        </patternFill>
      </fill>
    </dxf>
    <dxf>
      <fill>
        <patternFill>
          <bgColor rgb="FF92D050"/>
        </patternFill>
      </fill>
    </dxf>
    <dxf>
      <fill>
        <patternFill>
          <bgColor rgb="FFFFFF66"/>
        </patternFill>
      </fill>
    </dxf>
    <dxf>
      <fill>
        <patternFill>
          <bgColor rgb="FFFFC000"/>
        </patternFill>
      </fill>
    </dxf>
    <dxf>
      <fill>
        <patternFill>
          <bgColor rgb="FFFF0000"/>
        </patternFill>
      </fill>
    </dxf>
    <dxf>
      <font>
        <color auto="1"/>
      </font>
      <fill>
        <patternFill>
          <bgColor rgb="FFAFDC7E"/>
        </patternFill>
      </fill>
    </dxf>
    <dxf>
      <fill>
        <patternFill>
          <bgColor rgb="FF92D050"/>
        </patternFill>
      </fill>
    </dxf>
    <dxf>
      <fill>
        <patternFill>
          <bgColor rgb="FFFFFF66"/>
        </patternFill>
      </fill>
    </dxf>
    <dxf>
      <fill>
        <patternFill>
          <bgColor rgb="FFFFC000"/>
        </patternFill>
      </fill>
    </dxf>
    <dxf>
      <fill>
        <patternFill>
          <bgColor rgb="FFFF0000"/>
        </patternFill>
      </fill>
    </dxf>
    <dxf>
      <font>
        <color auto="1"/>
      </font>
      <fill>
        <patternFill>
          <bgColor rgb="FFAFDC7E"/>
        </patternFill>
      </fill>
    </dxf>
    <dxf>
      <fill>
        <patternFill>
          <bgColor rgb="FF92D050"/>
        </patternFill>
      </fill>
    </dxf>
    <dxf>
      <fill>
        <patternFill>
          <bgColor rgb="FFFFFF66"/>
        </patternFill>
      </fill>
    </dxf>
    <dxf>
      <fill>
        <patternFill>
          <bgColor rgb="FFFFC000"/>
        </patternFill>
      </fill>
    </dxf>
    <dxf>
      <fill>
        <patternFill>
          <bgColor rgb="FFFF0000"/>
        </patternFill>
      </fill>
    </dxf>
    <dxf>
      <font>
        <color auto="1"/>
      </font>
      <fill>
        <patternFill>
          <bgColor rgb="FFAFDC7E"/>
        </patternFill>
      </fill>
    </dxf>
    <dxf>
      <fill>
        <patternFill>
          <bgColor rgb="FF92D050"/>
        </patternFill>
      </fill>
    </dxf>
    <dxf>
      <fill>
        <patternFill>
          <bgColor rgb="FFFFFF66"/>
        </patternFill>
      </fill>
    </dxf>
    <dxf>
      <fill>
        <patternFill>
          <bgColor rgb="FFFFC000"/>
        </patternFill>
      </fill>
    </dxf>
    <dxf>
      <fill>
        <patternFill>
          <bgColor rgb="FFFF0000"/>
        </patternFill>
      </fill>
    </dxf>
    <dxf>
      <font>
        <color auto="1"/>
      </font>
      <fill>
        <patternFill>
          <bgColor rgb="FFAFDC7E"/>
        </patternFill>
      </fill>
    </dxf>
    <dxf>
      <fill>
        <patternFill>
          <bgColor rgb="FF92D050"/>
        </patternFill>
      </fill>
    </dxf>
    <dxf>
      <fill>
        <patternFill>
          <bgColor rgb="FFFFFF66"/>
        </patternFill>
      </fill>
    </dxf>
    <dxf>
      <fill>
        <patternFill>
          <bgColor rgb="FFFFC000"/>
        </patternFill>
      </fill>
    </dxf>
    <dxf>
      <fill>
        <patternFill>
          <bgColor rgb="FFFF0000"/>
        </patternFill>
      </fill>
    </dxf>
    <dxf>
      <font>
        <color auto="1"/>
      </font>
      <fill>
        <patternFill>
          <bgColor rgb="FFAFDC7E"/>
        </patternFill>
      </fill>
    </dxf>
    <dxf>
      <fill>
        <patternFill>
          <bgColor rgb="FF92D050"/>
        </patternFill>
      </fill>
    </dxf>
    <dxf>
      <fill>
        <patternFill>
          <bgColor rgb="FFFFFF66"/>
        </patternFill>
      </fill>
    </dxf>
    <dxf>
      <fill>
        <patternFill>
          <bgColor rgb="FFFFC000"/>
        </patternFill>
      </fill>
    </dxf>
    <dxf>
      <fill>
        <patternFill>
          <bgColor rgb="FFFF0000"/>
        </patternFill>
      </fill>
    </dxf>
    <dxf>
      <font>
        <color auto="1"/>
      </font>
      <fill>
        <patternFill>
          <bgColor rgb="FFAFDC7E"/>
        </patternFill>
      </fill>
    </dxf>
    <dxf>
      <fill>
        <patternFill>
          <bgColor rgb="FF92D050"/>
        </patternFill>
      </fill>
    </dxf>
    <dxf>
      <fill>
        <patternFill>
          <bgColor rgb="FFFFFF66"/>
        </patternFill>
      </fill>
    </dxf>
    <dxf>
      <fill>
        <patternFill>
          <bgColor rgb="FFFFC000"/>
        </patternFill>
      </fill>
    </dxf>
    <dxf>
      <fill>
        <patternFill>
          <bgColor rgb="FFFF0000"/>
        </patternFill>
      </fill>
    </dxf>
    <dxf>
      <font>
        <color auto="1"/>
      </font>
      <fill>
        <patternFill>
          <bgColor rgb="FFAFDC7E"/>
        </patternFill>
      </fill>
    </dxf>
    <dxf>
      <fill>
        <patternFill>
          <bgColor rgb="FF92D050"/>
        </patternFill>
      </fill>
    </dxf>
    <dxf>
      <fill>
        <patternFill>
          <bgColor rgb="FFFFFF66"/>
        </patternFill>
      </fill>
    </dxf>
    <dxf>
      <fill>
        <patternFill>
          <bgColor rgb="FFFFC000"/>
        </patternFill>
      </fill>
    </dxf>
    <dxf>
      <fill>
        <patternFill>
          <bgColor rgb="FFFF0000"/>
        </patternFill>
      </fill>
    </dxf>
  </dxfs>
  <tableStyles count="0" defaultTableStyle="TableStyleMedium2" defaultPivotStyle="PivotStyleLight16"/>
  <colors>
    <mruColors>
      <color rgb="FFFF6600"/>
      <color rgb="FFABDB77"/>
      <color rgb="FFADDB7B"/>
      <color rgb="FFFFFF5D"/>
      <color rgb="FFAFDC7E"/>
      <color rgb="FF9AC87A"/>
      <color rgb="FFFFFF71"/>
      <color rgb="FFFFFF4B"/>
      <color rgb="FF7BFD81"/>
      <color rgb="FF99FF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3.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externalLink" Target="externalLinks/externalLink2.xml"/><Relationship Id="rId12" Type="http://schemas.openxmlformats.org/officeDocument/2006/relationships/sharedStrings" Target="sharedString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4.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2</xdr:col>
      <xdr:colOff>359114</xdr:colOff>
      <xdr:row>0</xdr:row>
      <xdr:rowOff>69022</xdr:rowOff>
    </xdr:from>
    <xdr:to>
      <xdr:col>2</xdr:col>
      <xdr:colOff>733507</xdr:colOff>
      <xdr:row>3</xdr:row>
      <xdr:rowOff>36325</xdr:rowOff>
    </xdr:to>
    <xdr:pic>
      <xdr:nvPicPr>
        <xdr:cNvPr id="2" name="Imagen 1" descr="FIRMA OUTLOOK">
          <a:extLst>
            <a:ext uri="{FF2B5EF4-FFF2-40B4-BE49-F238E27FC236}">
              <a16:creationId xmlns:a16="http://schemas.microsoft.com/office/drawing/2014/main" id="{40C5EB1C-4749-4D4E-A5D8-5E9B3F846E3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167484" y="69022"/>
          <a:ext cx="377568" cy="643716"/>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361950</xdr:colOff>
      <xdr:row>0</xdr:row>
      <xdr:rowOff>44450</xdr:rowOff>
    </xdr:from>
    <xdr:to>
      <xdr:col>0</xdr:col>
      <xdr:colOff>660399</xdr:colOff>
      <xdr:row>2</xdr:row>
      <xdr:rowOff>141991</xdr:rowOff>
    </xdr:to>
    <xdr:pic>
      <xdr:nvPicPr>
        <xdr:cNvPr id="2" name="Imagen 1" descr="FIRMA OUTLOOK">
          <a:extLst>
            <a:ext uri="{FF2B5EF4-FFF2-40B4-BE49-F238E27FC236}">
              <a16:creationId xmlns:a16="http://schemas.microsoft.com/office/drawing/2014/main" id="{C72FBF22-7F6F-4F9F-8EBD-DB05D0D493E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61950" y="44450"/>
          <a:ext cx="298449" cy="529341"/>
        </a:xfrm>
        <a:prstGeom prst="rect">
          <a:avLst/>
        </a:prstGeom>
        <a:noFill/>
        <a:ln>
          <a:noFill/>
        </a:ln>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paula\AppData\Local\Temp\Rar$DIa3100.25276\1.%201%20Formato_mapa_riesgos_practica_gob_meta.xlsx" TargetMode="External"/><Relationship Id="rId1" Type="http://schemas.openxmlformats.org/officeDocument/2006/relationships/externalLinkPath" Target="https://restituciondetierras-my.sharepoint.com/Users/paula/AppData/Local/Temp/Rar$DIa3100.25276/1.%201%20Formato_mapa_riesgos_practica_gob_meta.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C:\Users\paula\AppData\Local\Temp\Rar$DIa3100.25276\1.%201%20Formato_mapa_riesgos_practica_gob_meta.xlsx" TargetMode="External"/><Relationship Id="rId1" Type="http://schemas.openxmlformats.org/officeDocument/2006/relationships/externalLinkPath" Target="https://restituciondetierras.sharepoint.com/Users/paula/AppData/Local/Temp/Rar$DIa3100.25276/1.%201%20Formato_mapa_riesgos_practica_gob_meta.xlsx" TargetMode="External"/></Relationships>
</file>

<file path=xl/externalLinks/_rels/externalLink3.xml.rels><?xml version="1.0" encoding="UTF-8" standalone="yes"?>
<Relationships xmlns="http://schemas.openxmlformats.org/package/2006/relationships"><Relationship Id="rId3" Type="http://schemas.openxmlformats.org/officeDocument/2006/relationships/externalLinkPath" Target="file:///C:\Users\paula\OneDrive\Escritorio\PRODUCTOS%20FINALES%202024\PAAC%202024%20FINAL\PAAC%20III%20CUATRIMESTRE%20FINAL\PAAC%20III%20CUATRIMESTRE%202024\SUBCOMPONENTE%201\1.1.2\12.%202025%20-%20GF%20MAPA%20DE%20RIESGOS%20APROBADO.xlsx" TargetMode="External"/><Relationship Id="rId2" Type="http://schemas.microsoft.com/office/2019/04/relationships/externalLinkLongPath" Target="https://restituciondetierras-my.sharepoint.com/Users/paula/OneDrive/Escritorio/PRODUCTOS%20FINALES%202024/PAAC%202024%20FINAL/PAAC%20III%20CUATRIMESTRE%20FINAL/PAAC%20III%20CUATRIMESTRE%202024/SUBCOMPONENTE%201/1.1.2/12.%202025%20-%20GF%20MAPA%20DE%20RIESGOS%20APROBADO.xlsx?6D4C2466" TargetMode="External"/><Relationship Id="rId1" Type="http://schemas.openxmlformats.org/officeDocument/2006/relationships/externalLinkPath" Target="file:///\\6D4C2466\12.%202025%20-%20GF%20MAPA%20DE%20RIESGOS%20APROBADO.xlsx" TargetMode="External"/></Relationships>
</file>

<file path=xl/externalLinks/_rels/externalLink4.xml.rels><?xml version="1.0" encoding="UTF-8" standalone="yes"?>
<Relationships xmlns="http://schemas.openxmlformats.org/package/2006/relationships"><Relationship Id="rId3" Type="http://schemas.openxmlformats.org/officeDocument/2006/relationships/externalLinkPath" Target="file:///C:\Users\paula\OneDrive\Escritorio\PRODUCTOS%20FINALES%202024\PAAC%202024%20FINAL\PAAC%20III%20CUATRIMESTRE%20FINAL\PAAC%20III%20CUATRIMESTRE%202024\SUBCOMPONENTE%201\1.1.2\12.%202025%20-%20GF%20MAPA%20DE%20RIESGOS%20APROBADO.xlsx" TargetMode="External"/><Relationship Id="rId2" Type="http://schemas.microsoft.com/office/2019/04/relationships/externalLinkLongPath" Target="https://restituciondetierras.sharepoint.com/sites/ProfesionalesSIG-OAP/Shared%20Documents/Riesgos/Riesgos%202025/RIESGOS%20CONSOLIDADOS/ABRIL/PAAC%202024%20FINAL/PAAC%20III%20CUATRIMESTRE%20FINAL/PAAC%20III%20CUATRIMESTRE%202024/SUBCOMPONENTE%201/1.1.2/12.%202025%20-%20GF%20MAPA%20DE%20RIESGOS%20APROBADO.xlsx?036B6D93" TargetMode="External"/><Relationship Id="rId1" Type="http://schemas.openxmlformats.org/officeDocument/2006/relationships/externalLinkPath" Target="file:///\\036B6D93\12.%202025%20-%20GF%20MAPA%20DE%20RIESGOS%20APROBADO.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1 INSTRUCTIVO"/>
      <sheetName val="2 CONTEXTO E IDENTIFICACIÓN"/>
      <sheetName val="11 FORMULAS"/>
      <sheetName val="3 PROBABIL E IMPACTO INHERENTE"/>
      <sheetName val="4 MAPA CALOR INHERENTE"/>
      <sheetName val="5 VALORACIÓN DEL CONTROL"/>
      <sheetName val="6 MAPA CALOR RESIDUAL"/>
      <sheetName val="7 MAPA CALOR INHEREN Y RESIDUAL"/>
      <sheetName val="8 MAPA RIESGOS"/>
      <sheetName val="9 RIESGO DEL PROCESO"/>
      <sheetName val="10 CONTROL DE CAMBIOS"/>
    </sheetNames>
    <sheetDataSet>
      <sheetData sheetId="0"/>
      <sheetData sheetId="1"/>
      <sheetData sheetId="2"/>
      <sheetData sheetId="3"/>
      <sheetData sheetId="4"/>
      <sheetData sheetId="5"/>
      <sheetData sheetId="6"/>
      <sheetData sheetId="7"/>
      <sheetData sheetId="8"/>
      <sheetData sheetId="9"/>
      <sheetData sheetId="10"/>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1 INSTRUCTIVO"/>
      <sheetName val="2 CONTEXTO E IDENTIFICACIÓN"/>
      <sheetName val="11 FORMULAS"/>
      <sheetName val="3 PROBABIL E IMPACTO INHERENTE"/>
      <sheetName val="4 MAPA CALOR INHERENTE"/>
      <sheetName val="5 VALORACIÓN DEL CONTROL"/>
      <sheetName val="6 MAPA CALOR RESIDUAL"/>
      <sheetName val="7 MAPA CALOR INHEREN Y RESIDUAL"/>
      <sheetName val="8 MAPA RIESGOS"/>
      <sheetName val="9 RIESGO DEL PROCESO"/>
      <sheetName val="10 CONTROL DE CAMBIOS"/>
    </sheetNames>
    <sheetDataSet>
      <sheetData sheetId="0"/>
      <sheetData sheetId="1">
        <row r="9">
          <cell r="A9" t="str">
            <v>R1</v>
          </cell>
        </row>
        <row r="10">
          <cell r="A10" t="str">
            <v>R2</v>
          </cell>
        </row>
        <row r="11">
          <cell r="A11" t="str">
            <v>R3</v>
          </cell>
        </row>
        <row r="12">
          <cell r="A12" t="str">
            <v>R4</v>
          </cell>
        </row>
        <row r="13">
          <cell r="A13" t="str">
            <v>R5</v>
          </cell>
        </row>
        <row r="14">
          <cell r="A14" t="str">
            <v>R6</v>
          </cell>
        </row>
        <row r="15">
          <cell r="A15" t="str">
            <v>R7</v>
          </cell>
        </row>
        <row r="16">
          <cell r="A16" t="str">
            <v>R8</v>
          </cell>
        </row>
        <row r="17">
          <cell r="A17" t="str">
            <v>R9</v>
          </cell>
        </row>
      </sheetData>
      <sheetData sheetId="2">
        <row r="4">
          <cell r="A4" t="str">
            <v>A_Ejecución_y_Administración_de_procesos</v>
          </cell>
        </row>
        <row r="5">
          <cell r="A5" t="str">
            <v>B_Fraude_Externo</v>
          </cell>
        </row>
        <row r="6">
          <cell r="A6" t="str">
            <v>C_Fraude_Interno</v>
          </cell>
        </row>
        <row r="7">
          <cell r="A7" t="str">
            <v>D_Fallas_Tecnológicas</v>
          </cell>
        </row>
        <row r="8">
          <cell r="A8" t="str">
            <v>E_Relaciones_Laborales</v>
          </cell>
        </row>
        <row r="9">
          <cell r="A9" t="str">
            <v>F_Usuarios_Productos_y_Prácticas_Organizacionales</v>
          </cell>
        </row>
        <row r="10">
          <cell r="A10" t="str">
            <v>G_Daños_Activos_Físicos</v>
          </cell>
        </row>
      </sheetData>
      <sheetData sheetId="3">
        <row r="9">
          <cell r="F9" t="str">
            <v>Baja</v>
          </cell>
        </row>
        <row r="10">
          <cell r="F10" t="str">
            <v/>
          </cell>
        </row>
        <row r="11">
          <cell r="F11" t="str">
            <v/>
          </cell>
        </row>
        <row r="12">
          <cell r="F12" t="str">
            <v/>
          </cell>
        </row>
        <row r="13">
          <cell r="F13" t="str">
            <v/>
          </cell>
        </row>
        <row r="14">
          <cell r="F14" t="str">
            <v/>
          </cell>
        </row>
        <row r="15">
          <cell r="F15" t="str">
            <v/>
          </cell>
        </row>
        <row r="16">
          <cell r="F16" t="str">
            <v/>
          </cell>
        </row>
        <row r="17">
          <cell r="F17" t="str">
            <v/>
          </cell>
        </row>
      </sheetData>
      <sheetData sheetId="4"/>
      <sheetData sheetId="5"/>
      <sheetData sheetId="6"/>
      <sheetData sheetId="7"/>
      <sheetData sheetId="8"/>
      <sheetData sheetId="9"/>
      <sheetData sheetId="10"/>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3"/>
    </xxl21:alternateUrls>
    <sheetNames>
      <sheetName val="Instructivo"/>
      <sheetName val="Contexto Estratégico"/>
      <sheetName val="CONTEXTO PROCESO"/>
      <sheetName val="Matriz de Riesgos"/>
      <sheetName val="Hoja1"/>
      <sheetName val="Mapa de calor"/>
      <sheetName val="Impacto R. Corrupción - 1"/>
      <sheetName val="Impacto R. Corrupción - 2"/>
      <sheetName val="Impacto R. Corrupción - 3"/>
      <sheetName val="CONTROL DE CAMBIOS "/>
      <sheetName val="Tabla"/>
      <sheetName val="Mapas de calor"/>
    </sheetNames>
    <sheetDataSet>
      <sheetData sheetId="0"/>
      <sheetData sheetId="1"/>
      <sheetData sheetId="2"/>
      <sheetData sheetId="3"/>
      <sheetData sheetId="4"/>
      <sheetData sheetId="5"/>
      <sheetData sheetId="6"/>
      <sheetData sheetId="7"/>
      <sheetData sheetId="8"/>
      <sheetData sheetId="9"/>
      <sheetData sheetId="10"/>
      <sheetData sheetId="1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3"/>
    </xxl21:alternateUrls>
    <sheetNames>
      <sheetName val="Instructivo"/>
      <sheetName val="Contexto Estratégico"/>
      <sheetName val="CONTEXTO PROCESO"/>
      <sheetName val="Matriz de Riesgos"/>
      <sheetName val="Hoja1"/>
      <sheetName val="Mapa de calor"/>
      <sheetName val="Impacto R. Corrupción - 1"/>
      <sheetName val="Impacto R. Corrupción - 2"/>
      <sheetName val="Impacto R. Corrupción - 3"/>
      <sheetName val="CONTROL DE CAMBIOS "/>
      <sheetName val="Tabla"/>
      <sheetName val="Mapas de calor"/>
    </sheetNames>
    <sheetDataSet>
      <sheetData sheetId="0"/>
      <sheetData sheetId="1"/>
      <sheetData sheetId="2"/>
      <sheetData sheetId="3"/>
      <sheetData sheetId="4"/>
      <sheetData sheetId="5"/>
      <sheetData sheetId="6"/>
      <sheetData sheetId="7"/>
      <sheetData sheetId="8"/>
      <sheetData sheetId="9"/>
      <sheetData sheetId="10"/>
      <sheetData sheetId="1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6113EF-4E9C-45C9-8822-F99CBE08D590}">
  <dimension ref="A1:M90"/>
  <sheetViews>
    <sheetView topLeftCell="B44" workbookViewId="0">
      <selection activeCell="G53" sqref="G53"/>
    </sheetView>
  </sheetViews>
  <sheetFormatPr baseColWidth="10" defaultColWidth="11.453125" defaultRowHeight="14.5" x14ac:dyDescent="0.35"/>
  <cols>
    <col min="1" max="1" width="24.26953125" bestFit="1" customWidth="1"/>
    <col min="2" max="2" width="36.453125" customWidth="1"/>
    <col min="3" max="3" width="31.81640625" bestFit="1" customWidth="1"/>
    <col min="4" max="4" width="26.54296875" bestFit="1" customWidth="1"/>
    <col min="5" max="5" width="32.26953125" bestFit="1" customWidth="1"/>
    <col min="6" max="6" width="30.54296875" bestFit="1" customWidth="1"/>
    <col min="9" max="9" width="15.1796875" bestFit="1" customWidth="1"/>
    <col min="11" max="11" width="40" customWidth="1"/>
  </cols>
  <sheetData>
    <row r="1" spans="1:6" x14ac:dyDescent="0.35">
      <c r="A1" s="20" t="s">
        <v>0</v>
      </c>
    </row>
    <row r="2" spans="1:6" x14ac:dyDescent="0.35">
      <c r="A2" s="2" t="s">
        <v>1</v>
      </c>
    </row>
    <row r="3" spans="1:6" ht="29" x14ac:dyDescent="0.35">
      <c r="A3" s="1" t="s">
        <v>2</v>
      </c>
    </row>
    <row r="4" spans="1:6" x14ac:dyDescent="0.35">
      <c r="A4" s="2" t="s">
        <v>3</v>
      </c>
    </row>
    <row r="5" spans="1:6" x14ac:dyDescent="0.35">
      <c r="A5" s="2" t="s">
        <v>4</v>
      </c>
    </row>
    <row r="6" spans="1:6" x14ac:dyDescent="0.35">
      <c r="A6" s="2"/>
    </row>
    <row r="7" spans="1:6" x14ac:dyDescent="0.35">
      <c r="A7" s="2"/>
    </row>
    <row r="10" spans="1:6" x14ac:dyDescent="0.35">
      <c r="A10" s="18" t="s">
        <v>4</v>
      </c>
      <c r="B10" s="18" t="s">
        <v>1</v>
      </c>
      <c r="C10" s="18" t="s">
        <v>3</v>
      </c>
      <c r="D10" s="18" t="s">
        <v>5</v>
      </c>
      <c r="E10" s="27" t="s">
        <v>6</v>
      </c>
      <c r="F10" s="27" t="s">
        <v>7</v>
      </c>
    </row>
    <row r="11" spans="1:6" ht="29" x14ac:dyDescent="0.35">
      <c r="A11" s="23" t="s">
        <v>8</v>
      </c>
      <c r="B11" s="23" t="s">
        <v>8</v>
      </c>
      <c r="C11" s="26" t="s">
        <v>9</v>
      </c>
      <c r="D11" s="26" t="s">
        <v>10</v>
      </c>
      <c r="E11" s="23" t="s">
        <v>8</v>
      </c>
      <c r="F11" s="23" t="s">
        <v>8</v>
      </c>
    </row>
    <row r="12" spans="1:6" ht="29" x14ac:dyDescent="0.35">
      <c r="A12" s="23" t="s">
        <v>11</v>
      </c>
      <c r="B12" s="24" t="s">
        <v>11</v>
      </c>
      <c r="C12" s="26" t="s">
        <v>12</v>
      </c>
      <c r="D12" s="26" t="s">
        <v>13</v>
      </c>
      <c r="E12" s="23" t="s">
        <v>11</v>
      </c>
      <c r="F12" s="23" t="s">
        <v>11</v>
      </c>
    </row>
    <row r="13" spans="1:6" ht="29" x14ac:dyDescent="0.35">
      <c r="A13" s="23" t="s">
        <v>14</v>
      </c>
      <c r="B13" s="24" t="s">
        <v>14</v>
      </c>
      <c r="C13" s="26" t="s">
        <v>15</v>
      </c>
      <c r="D13" s="26" t="s">
        <v>16</v>
      </c>
      <c r="E13" s="23" t="s">
        <v>14</v>
      </c>
      <c r="F13" s="23" t="s">
        <v>14</v>
      </c>
    </row>
    <row r="14" spans="1:6" ht="29" x14ac:dyDescent="0.35">
      <c r="C14" s="26" t="s">
        <v>17</v>
      </c>
      <c r="D14" s="19"/>
    </row>
    <row r="15" spans="1:6" x14ac:dyDescent="0.35">
      <c r="A15" s="22" t="s">
        <v>1</v>
      </c>
    </row>
    <row r="16" spans="1:6" x14ac:dyDescent="0.35">
      <c r="A16" s="22"/>
    </row>
    <row r="17" spans="1:3" x14ac:dyDescent="0.35">
      <c r="A17" s="22"/>
      <c r="B17" s="22"/>
      <c r="C17" s="28" t="s">
        <v>18</v>
      </c>
    </row>
    <row r="18" spans="1:3" ht="15" thickBot="1" x14ac:dyDescent="0.4">
      <c r="A18" s="22"/>
      <c r="B18" s="25" t="s">
        <v>19</v>
      </c>
      <c r="C18" s="28" t="s">
        <v>19</v>
      </c>
    </row>
    <row r="19" spans="1:3" ht="27" thickBot="1" x14ac:dyDescent="0.4">
      <c r="A19" s="22" t="s">
        <v>3</v>
      </c>
      <c r="B19" s="29" t="s">
        <v>20</v>
      </c>
      <c r="C19" s="35" t="s">
        <v>20</v>
      </c>
    </row>
    <row r="20" spans="1:3" x14ac:dyDescent="0.35">
      <c r="A20" s="22"/>
      <c r="B20" s="29" t="s">
        <v>21</v>
      </c>
      <c r="C20" s="30" t="s">
        <v>22</v>
      </c>
    </row>
    <row r="21" spans="1:3" x14ac:dyDescent="0.35">
      <c r="A21" s="22"/>
      <c r="B21" s="29" t="s">
        <v>23</v>
      </c>
      <c r="C21" s="36" t="s">
        <v>21</v>
      </c>
    </row>
    <row r="22" spans="1:3" x14ac:dyDescent="0.35">
      <c r="A22" s="22"/>
      <c r="B22" s="29" t="s">
        <v>24</v>
      </c>
      <c r="C22" s="31" t="s">
        <v>25</v>
      </c>
    </row>
    <row r="23" spans="1:3" x14ac:dyDescent="0.35">
      <c r="B23" s="29" t="s">
        <v>26</v>
      </c>
      <c r="C23" s="36" t="s">
        <v>23</v>
      </c>
    </row>
    <row r="24" spans="1:3" x14ac:dyDescent="0.35">
      <c r="A24" t="s">
        <v>27</v>
      </c>
      <c r="B24" s="29" t="s">
        <v>28</v>
      </c>
      <c r="C24" s="31" t="s">
        <v>29</v>
      </c>
    </row>
    <row r="25" spans="1:3" x14ac:dyDescent="0.35">
      <c r="B25" s="29" t="s">
        <v>30</v>
      </c>
      <c r="C25" s="36" t="s">
        <v>24</v>
      </c>
    </row>
    <row r="26" spans="1:3" x14ac:dyDescent="0.35">
      <c r="B26" s="32"/>
      <c r="C26" s="31" t="s">
        <v>31</v>
      </c>
    </row>
    <row r="27" spans="1:3" x14ac:dyDescent="0.35">
      <c r="B27" s="22"/>
      <c r="C27" s="36" t="s">
        <v>26</v>
      </c>
    </row>
    <row r="28" spans="1:3" x14ac:dyDescent="0.35">
      <c r="A28" s="2" t="s">
        <v>32</v>
      </c>
      <c r="B28" s="21"/>
      <c r="C28" s="33" t="s">
        <v>22</v>
      </c>
    </row>
    <row r="29" spans="1:3" x14ac:dyDescent="0.35">
      <c r="B29" s="22"/>
      <c r="C29" s="34" t="s">
        <v>25</v>
      </c>
    </row>
    <row r="30" spans="1:3" x14ac:dyDescent="0.35">
      <c r="B30" s="22"/>
      <c r="C30" s="34" t="s">
        <v>29</v>
      </c>
    </row>
    <row r="31" spans="1:3" x14ac:dyDescent="0.35">
      <c r="B31" s="22"/>
      <c r="C31" s="34" t="s">
        <v>31</v>
      </c>
    </row>
    <row r="32" spans="1:3" x14ac:dyDescent="0.35">
      <c r="A32" s="2" t="s">
        <v>33</v>
      </c>
      <c r="B32" s="22"/>
      <c r="C32" s="34" t="s">
        <v>34</v>
      </c>
    </row>
    <row r="33" spans="2:6" ht="13" customHeight="1" x14ac:dyDescent="0.35">
      <c r="B33" s="22"/>
      <c r="C33" s="37" t="s">
        <v>28</v>
      </c>
    </row>
    <row r="34" spans="2:6" x14ac:dyDescent="0.35">
      <c r="B34" s="22"/>
      <c r="C34" s="33" t="s">
        <v>22</v>
      </c>
    </row>
    <row r="35" spans="2:6" x14ac:dyDescent="0.35">
      <c r="B35" s="22"/>
      <c r="C35" s="34" t="s">
        <v>25</v>
      </c>
    </row>
    <row r="36" spans="2:6" x14ac:dyDescent="0.35">
      <c r="B36" s="22"/>
      <c r="C36" s="34" t="s">
        <v>29</v>
      </c>
    </row>
    <row r="37" spans="2:6" x14ac:dyDescent="0.35">
      <c r="B37" s="22"/>
      <c r="C37" s="34" t="s">
        <v>31</v>
      </c>
    </row>
    <row r="38" spans="2:6" x14ac:dyDescent="0.35">
      <c r="B38" s="22"/>
      <c r="C38" s="34" t="s">
        <v>34</v>
      </c>
    </row>
    <row r="39" spans="2:6" x14ac:dyDescent="0.35">
      <c r="B39" s="22"/>
      <c r="C39" s="36" t="s">
        <v>30</v>
      </c>
    </row>
    <row r="40" spans="2:6" x14ac:dyDescent="0.35">
      <c r="B40" s="22"/>
      <c r="C40" s="33" t="s">
        <v>34</v>
      </c>
    </row>
    <row r="41" spans="2:6" x14ac:dyDescent="0.35">
      <c r="B41" s="22"/>
      <c r="C41" s="34" t="s">
        <v>25</v>
      </c>
    </row>
    <row r="44" spans="2:6" x14ac:dyDescent="0.35">
      <c r="B44" s="459" t="s">
        <v>35</v>
      </c>
      <c r="C44" s="459"/>
      <c r="D44" s="459"/>
      <c r="E44" s="459"/>
      <c r="F44" s="459"/>
    </row>
    <row r="45" spans="2:6" x14ac:dyDescent="0.35">
      <c r="B45" s="39" t="s">
        <v>36</v>
      </c>
      <c r="C45" s="39" t="s">
        <v>37</v>
      </c>
      <c r="D45" s="22"/>
      <c r="E45" s="39" t="s">
        <v>38</v>
      </c>
      <c r="F45" s="39" t="s">
        <v>39</v>
      </c>
    </row>
    <row r="46" spans="2:6" x14ac:dyDescent="0.35">
      <c r="B46" s="108" t="s">
        <v>40</v>
      </c>
      <c r="C46" s="40">
        <v>0.25</v>
      </c>
      <c r="D46" s="22"/>
      <c r="E46" s="25" t="s">
        <v>41</v>
      </c>
      <c r="F46" s="40">
        <v>0.25</v>
      </c>
    </row>
    <row r="47" spans="2:6" x14ac:dyDescent="0.35">
      <c r="B47" s="108" t="s">
        <v>42</v>
      </c>
      <c r="C47" s="40">
        <v>0.15</v>
      </c>
      <c r="D47" s="22"/>
      <c r="E47" s="25" t="s">
        <v>43</v>
      </c>
      <c r="F47" s="40">
        <v>0.15</v>
      </c>
    </row>
    <row r="48" spans="2:6" x14ac:dyDescent="0.35">
      <c r="B48" s="108" t="s">
        <v>44</v>
      </c>
      <c r="C48" s="40">
        <v>0.1</v>
      </c>
      <c r="D48" s="22"/>
      <c r="E48" s="25"/>
      <c r="F48" s="25"/>
    </row>
    <row r="51" spans="2:13" x14ac:dyDescent="0.35">
      <c r="B51" s="459" t="s">
        <v>45</v>
      </c>
      <c r="C51" s="459"/>
      <c r="D51" s="459"/>
      <c r="E51" s="22"/>
      <c r="F51" s="459" t="s">
        <v>46</v>
      </c>
      <c r="G51" s="459"/>
      <c r="H51" s="22"/>
      <c r="I51" s="41" t="s">
        <v>47</v>
      </c>
      <c r="J51" s="22"/>
      <c r="K51" s="41" t="s">
        <v>48</v>
      </c>
      <c r="L51" s="22"/>
      <c r="M51" s="42" t="s">
        <v>49</v>
      </c>
    </row>
    <row r="52" spans="2:13" x14ac:dyDescent="0.35">
      <c r="B52" s="41" t="s">
        <v>50</v>
      </c>
      <c r="C52" s="41" t="s">
        <v>51</v>
      </c>
      <c r="D52" s="41" t="s">
        <v>52</v>
      </c>
      <c r="E52" s="22"/>
      <c r="F52" s="38" t="s">
        <v>36</v>
      </c>
      <c r="G52" s="38" t="s">
        <v>53</v>
      </c>
      <c r="H52" s="22"/>
      <c r="I52" s="25" t="s">
        <v>54</v>
      </c>
      <c r="J52" s="22"/>
      <c r="K52" s="23" t="s">
        <v>55</v>
      </c>
      <c r="L52" s="22"/>
      <c r="M52" s="43" t="s">
        <v>56</v>
      </c>
    </row>
    <row r="53" spans="2:13" x14ac:dyDescent="0.35">
      <c r="B53" s="25" t="s">
        <v>57</v>
      </c>
      <c r="C53" s="25" t="s">
        <v>58</v>
      </c>
      <c r="D53" s="25" t="s">
        <v>59</v>
      </c>
      <c r="E53" s="22"/>
      <c r="F53" s="25" t="s">
        <v>40</v>
      </c>
      <c r="G53" s="44" t="s">
        <v>60</v>
      </c>
      <c r="H53" s="22"/>
      <c r="I53" s="25" t="s">
        <v>61</v>
      </c>
      <c r="J53" s="22"/>
      <c r="K53" s="23" t="s">
        <v>62</v>
      </c>
      <c r="L53" s="22"/>
      <c r="M53" s="43" t="s">
        <v>63</v>
      </c>
    </row>
    <row r="54" spans="2:13" ht="28" x14ac:dyDescent="0.35">
      <c r="B54" s="25" t="s">
        <v>64</v>
      </c>
      <c r="C54" s="25" t="s">
        <v>65</v>
      </c>
      <c r="D54" s="25" t="s">
        <v>66</v>
      </c>
      <c r="E54" s="22"/>
      <c r="F54" s="25" t="s">
        <v>42</v>
      </c>
      <c r="G54" s="44" t="s">
        <v>60</v>
      </c>
      <c r="H54" s="22"/>
      <c r="I54" s="25" t="s">
        <v>67</v>
      </c>
      <c r="J54" s="22"/>
      <c r="K54" s="23" t="s">
        <v>68</v>
      </c>
      <c r="L54" s="22"/>
      <c r="M54" s="43" t="s">
        <v>69</v>
      </c>
    </row>
    <row r="55" spans="2:13" ht="28" x14ac:dyDescent="0.35">
      <c r="B55" s="25"/>
      <c r="C55" s="25"/>
      <c r="D55" s="25"/>
      <c r="E55" s="22"/>
      <c r="F55" s="25" t="s">
        <v>44</v>
      </c>
      <c r="G55" s="44" t="s">
        <v>70</v>
      </c>
      <c r="H55" s="22"/>
      <c r="I55" s="25" t="s">
        <v>71</v>
      </c>
      <c r="J55" s="22"/>
      <c r="K55" s="23" t="s">
        <v>72</v>
      </c>
      <c r="L55" s="22"/>
      <c r="M55" s="25"/>
    </row>
    <row r="56" spans="2:13" x14ac:dyDescent="0.35">
      <c r="B56" s="22"/>
      <c r="C56" s="22"/>
      <c r="D56" s="22"/>
      <c r="E56" s="22"/>
      <c r="F56" s="45"/>
      <c r="G56" s="22"/>
      <c r="H56" s="22"/>
      <c r="I56" s="25" t="s">
        <v>73</v>
      </c>
      <c r="J56" s="22"/>
      <c r="K56" s="22"/>
      <c r="L56" s="22"/>
      <c r="M56" s="22"/>
    </row>
    <row r="57" spans="2:13" x14ac:dyDescent="0.35">
      <c r="B57" s="22"/>
      <c r="C57" s="22"/>
      <c r="D57" s="22"/>
      <c r="E57" s="22"/>
      <c r="F57" s="22"/>
      <c r="G57" s="22"/>
      <c r="H57" s="22"/>
      <c r="I57" s="25"/>
      <c r="J57" s="22"/>
      <c r="K57" s="22"/>
      <c r="L57" s="22"/>
      <c r="M57" s="22"/>
    </row>
    <row r="60" spans="2:13" ht="39" x14ac:dyDescent="0.35">
      <c r="E60" s="42" t="s">
        <v>74</v>
      </c>
      <c r="F60" s="42" t="s">
        <v>47</v>
      </c>
      <c r="G60" s="42" t="s">
        <v>75</v>
      </c>
      <c r="H60" s="106"/>
      <c r="I60" s="4" t="s">
        <v>76</v>
      </c>
    </row>
    <row r="61" spans="2:13" ht="37.5" x14ac:dyDescent="0.35">
      <c r="E61" s="107" t="s">
        <v>77</v>
      </c>
      <c r="F61" s="62" t="s">
        <v>78</v>
      </c>
      <c r="G61" s="62" t="s">
        <v>79</v>
      </c>
      <c r="H61" s="109"/>
      <c r="I61" s="3" t="s">
        <v>80</v>
      </c>
    </row>
    <row r="62" spans="2:13" ht="37.5" x14ac:dyDescent="0.35">
      <c r="E62" s="68" t="s">
        <v>81</v>
      </c>
      <c r="F62" s="62" t="s">
        <v>78</v>
      </c>
      <c r="G62" s="62" t="s">
        <v>79</v>
      </c>
      <c r="H62" s="109"/>
      <c r="I62" s="3" t="s">
        <v>82</v>
      </c>
    </row>
    <row r="63" spans="2:13" ht="37.5" x14ac:dyDescent="0.35">
      <c r="E63" s="71" t="s">
        <v>83</v>
      </c>
      <c r="F63" s="62" t="s">
        <v>84</v>
      </c>
      <c r="G63" s="62" t="s">
        <v>79</v>
      </c>
      <c r="H63" s="110"/>
      <c r="I63" s="3" t="s">
        <v>85</v>
      </c>
    </row>
    <row r="64" spans="2:13" ht="37.5" x14ac:dyDescent="0.35">
      <c r="E64" s="72" t="s">
        <v>86</v>
      </c>
      <c r="F64" s="62" t="s">
        <v>87</v>
      </c>
      <c r="G64" s="62" t="s">
        <v>88</v>
      </c>
      <c r="H64" s="106"/>
      <c r="I64" s="3" t="s">
        <v>89</v>
      </c>
    </row>
    <row r="65" spans="2:9" ht="40" x14ac:dyDescent="0.35">
      <c r="I65" s="3" t="s">
        <v>90</v>
      </c>
    </row>
    <row r="66" spans="2:9" x14ac:dyDescent="0.35">
      <c r="B66" s="119" t="s">
        <v>91</v>
      </c>
    </row>
    <row r="67" spans="2:9" ht="25" x14ac:dyDescent="0.35">
      <c r="B67" s="118" t="s">
        <v>92</v>
      </c>
    </row>
    <row r="68" spans="2:9" x14ac:dyDescent="0.35">
      <c r="B68" s="118" t="s">
        <v>93</v>
      </c>
    </row>
    <row r="69" spans="2:9" x14ac:dyDescent="0.35">
      <c r="B69" s="118" t="s">
        <v>94</v>
      </c>
    </row>
    <row r="70" spans="2:9" x14ac:dyDescent="0.35">
      <c r="B70" s="118" t="s">
        <v>95</v>
      </c>
    </row>
    <row r="71" spans="2:9" x14ac:dyDescent="0.35">
      <c r="B71" s="118" t="s">
        <v>96</v>
      </c>
    </row>
    <row r="72" spans="2:9" ht="25" x14ac:dyDescent="0.35">
      <c r="B72" s="118" t="s">
        <v>97</v>
      </c>
    </row>
    <row r="73" spans="2:9" x14ac:dyDescent="0.35">
      <c r="B73" s="118" t="s">
        <v>98</v>
      </c>
    </row>
    <row r="74" spans="2:9" ht="37.5" x14ac:dyDescent="0.35">
      <c r="B74" s="118" t="s">
        <v>99</v>
      </c>
    </row>
    <row r="75" spans="2:9" ht="37.5" x14ac:dyDescent="0.35">
      <c r="B75" s="118" t="s">
        <v>100</v>
      </c>
    </row>
    <row r="76" spans="2:9" ht="37.5" x14ac:dyDescent="0.35">
      <c r="B76" s="118" t="s">
        <v>101</v>
      </c>
    </row>
    <row r="77" spans="2:9" x14ac:dyDescent="0.35">
      <c r="B77" s="118" t="s">
        <v>102</v>
      </c>
    </row>
    <row r="78" spans="2:9" ht="75" x14ac:dyDescent="0.35">
      <c r="B78" s="118" t="s">
        <v>103</v>
      </c>
    </row>
    <row r="79" spans="2:9" ht="25" x14ac:dyDescent="0.35">
      <c r="B79" s="118" t="s">
        <v>104</v>
      </c>
    </row>
    <row r="80" spans="2:9" ht="25" x14ac:dyDescent="0.35">
      <c r="B80" s="118" t="s">
        <v>105</v>
      </c>
    </row>
    <row r="81" spans="2:2" x14ac:dyDescent="0.35">
      <c r="B81" s="118" t="s">
        <v>106</v>
      </c>
    </row>
    <row r="82" spans="2:2" x14ac:dyDescent="0.35">
      <c r="B82" s="118" t="s">
        <v>107</v>
      </c>
    </row>
    <row r="83" spans="2:2" x14ac:dyDescent="0.35">
      <c r="B83" s="118" t="s">
        <v>108</v>
      </c>
    </row>
    <row r="84" spans="2:2" ht="25" x14ac:dyDescent="0.35">
      <c r="B84" s="118" t="s">
        <v>109</v>
      </c>
    </row>
    <row r="85" spans="2:2" x14ac:dyDescent="0.35">
      <c r="B85" s="118" t="s">
        <v>110</v>
      </c>
    </row>
    <row r="86" spans="2:2" x14ac:dyDescent="0.35">
      <c r="B86" s="118" t="s">
        <v>111</v>
      </c>
    </row>
    <row r="87" spans="2:2" x14ac:dyDescent="0.35">
      <c r="B87" s="118" t="s">
        <v>112</v>
      </c>
    </row>
    <row r="88" spans="2:2" x14ac:dyDescent="0.35">
      <c r="B88" s="118" t="s">
        <v>113</v>
      </c>
    </row>
    <row r="89" spans="2:2" x14ac:dyDescent="0.35">
      <c r="B89" s="118" t="s">
        <v>114</v>
      </c>
    </row>
    <row r="90" spans="2:2" ht="25" x14ac:dyDescent="0.35">
      <c r="B90" s="118" t="s">
        <v>115</v>
      </c>
    </row>
  </sheetData>
  <mergeCells count="3">
    <mergeCell ref="B44:F44"/>
    <mergeCell ref="B51:D51"/>
    <mergeCell ref="F51:G51"/>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5"/>
    <pageSetUpPr fitToPage="1"/>
  </sheetPr>
  <dimension ref="B1:CE206"/>
  <sheetViews>
    <sheetView showGridLines="0" tabSelected="1" topLeftCell="A45" zoomScale="70" zoomScaleNormal="70" zoomScaleSheetLayoutView="100" workbookViewId="0">
      <selection activeCell="BA13" sqref="BA13"/>
    </sheetView>
  </sheetViews>
  <sheetFormatPr baseColWidth="10" defaultColWidth="11.453125" defaultRowHeight="15.5" x14ac:dyDescent="0.35"/>
  <cols>
    <col min="1" max="1" width="2.7265625" style="7" customWidth="1"/>
    <col min="2" max="3" width="24.453125" style="116" customWidth="1"/>
    <col min="4" max="4" width="17.81640625" style="7" customWidth="1"/>
    <col min="5" max="5" width="37.1796875" style="7" customWidth="1"/>
    <col min="6" max="6" width="36.1796875" style="7" customWidth="1"/>
    <col min="7" max="7" width="33.26953125" style="7" customWidth="1"/>
    <col min="8" max="8" width="19.81640625" style="7" customWidth="1"/>
    <col min="9" max="9" width="16.81640625" style="7" customWidth="1"/>
    <col min="10" max="11" width="19.7265625" style="7" customWidth="1"/>
    <col min="12" max="12" width="47.1796875" style="161" customWidth="1"/>
    <col min="13" max="13" width="14" style="162" customWidth="1"/>
    <col min="14" max="14" width="9.81640625" style="162" customWidth="1"/>
    <col min="15" max="15" width="38.7265625" style="161" customWidth="1"/>
    <col min="16" max="16" width="17.7265625" style="7" bestFit="1" customWidth="1"/>
    <col min="17" max="17" width="14.1796875" style="7" customWidth="1"/>
    <col min="18" max="18" width="9" style="7" hidden="1" customWidth="1"/>
    <col min="19" max="19" width="16.81640625" style="7" bestFit="1" customWidth="1"/>
    <col min="20" max="20" width="6.1796875" style="7" customWidth="1"/>
    <col min="21" max="21" width="132.1796875" style="7" customWidth="1"/>
    <col min="22" max="23" width="25.26953125" style="7" customWidth="1"/>
    <col min="24" max="24" width="51.7265625" style="7" customWidth="1"/>
    <col min="25" max="25" width="52.54296875" style="7" customWidth="1"/>
    <col min="26" max="26" width="35" style="7" customWidth="1"/>
    <col min="27" max="27" width="31.54296875" style="7" customWidth="1"/>
    <col min="28" max="28" width="11.7265625" style="7" customWidth="1"/>
    <col min="29" max="29" width="9.7265625" style="7" bestFit="1" customWidth="1"/>
    <col min="30" max="30" width="14.453125" style="7" bestFit="1" customWidth="1"/>
    <col min="31" max="31" width="11.81640625" style="7" bestFit="1" customWidth="1"/>
    <col min="32" max="32" width="9.1796875" style="7" customWidth="1"/>
    <col min="33" max="33" width="8.453125" style="7" customWidth="1"/>
    <col min="34" max="34" width="18.26953125" style="7" bestFit="1" customWidth="1"/>
    <col min="35" max="35" width="11.453125" style="7" customWidth="1"/>
    <col min="36" max="36" width="15.1796875" style="7" bestFit="1" customWidth="1"/>
    <col min="37" max="37" width="10.26953125" style="162" customWidth="1"/>
    <col min="38" max="38" width="10.54296875" style="7" customWidth="1"/>
    <col min="39" max="39" width="10.54296875" style="7" bestFit="1" customWidth="1"/>
    <col min="40" max="40" width="12.81640625" style="7" bestFit="1" customWidth="1"/>
    <col min="41" max="41" width="9" style="7" customWidth="1"/>
    <col min="42" max="43" width="11.453125" style="7" customWidth="1"/>
    <col min="44" max="44" width="13.54296875" style="7" customWidth="1"/>
    <col min="45" max="45" width="18" style="7" customWidth="1"/>
    <col min="46" max="47" width="14.26953125" style="7" customWidth="1"/>
    <col min="48" max="48" width="16.7265625" style="7" customWidth="1"/>
    <col min="49" max="49" width="33.7265625" style="7" customWidth="1"/>
    <col min="50" max="50" width="30.7265625" style="7" customWidth="1"/>
    <col min="51" max="51" width="18.81640625" style="7" customWidth="1"/>
    <col min="52" max="52" width="18.26953125" style="7" customWidth="1"/>
    <col min="53" max="53" width="24.453125" style="7" customWidth="1"/>
    <col min="54" max="63" width="11.453125" style="7" customWidth="1"/>
    <col min="64" max="64" width="11.453125" style="7"/>
    <col min="65" max="65" width="0" style="7" hidden="1" customWidth="1"/>
    <col min="66" max="66" width="6.453125" style="7" hidden="1" customWidth="1"/>
    <col min="67" max="67" width="0" style="7" hidden="1" customWidth="1"/>
    <col min="68" max="71" width="11.54296875" style="7" hidden="1" customWidth="1"/>
    <col min="72" max="72" width="13.453125" style="7" hidden="1" customWidth="1"/>
    <col min="73" max="73" width="7.1796875" style="7" hidden="1" customWidth="1"/>
    <col min="74" max="74" width="0" style="7" hidden="1" customWidth="1"/>
    <col min="75" max="75" width="11.54296875" style="7" hidden="1" customWidth="1"/>
    <col min="76" max="76" width="26" style="7" hidden="1" customWidth="1"/>
    <col min="77" max="77" width="147.1796875" style="7" hidden="1" customWidth="1"/>
    <col min="78" max="79" width="0" style="7" hidden="1" customWidth="1"/>
    <col min="80" max="80" width="101.26953125" style="7" hidden="1" customWidth="1"/>
    <col min="81" max="83" width="11.54296875" style="7" hidden="1" customWidth="1"/>
    <col min="84" max="16384" width="11.453125" style="7"/>
  </cols>
  <sheetData>
    <row r="1" spans="2:83" ht="21" customHeight="1" thickTop="1" x14ac:dyDescent="0.35">
      <c r="B1" s="604"/>
      <c r="C1" s="605"/>
      <c r="D1" s="606"/>
      <c r="E1" s="601" t="s">
        <v>116</v>
      </c>
      <c r="F1" s="601"/>
      <c r="G1" s="601"/>
      <c r="H1" s="601"/>
      <c r="I1" s="601"/>
      <c r="J1" s="601"/>
      <c r="K1" s="601"/>
      <c r="L1" s="601"/>
      <c r="M1" s="601"/>
      <c r="N1" s="601"/>
      <c r="O1" s="601"/>
      <c r="P1" s="601"/>
      <c r="Q1" s="601"/>
      <c r="R1" s="601"/>
      <c r="S1" s="601"/>
      <c r="T1" s="601"/>
      <c r="U1" s="601"/>
      <c r="V1" s="601"/>
      <c r="W1" s="601"/>
      <c r="X1" s="601"/>
      <c r="Y1" s="601"/>
      <c r="Z1" s="601"/>
      <c r="AA1" s="601"/>
      <c r="AB1" s="601"/>
      <c r="AC1" s="601"/>
      <c r="AD1" s="601"/>
      <c r="AE1" s="601"/>
      <c r="AF1" s="601"/>
      <c r="AG1" s="601"/>
      <c r="AH1" s="601"/>
      <c r="AI1" s="601"/>
      <c r="AJ1" s="601"/>
      <c r="AK1" s="601"/>
      <c r="AL1" s="601"/>
      <c r="AM1" s="601"/>
      <c r="AN1" s="601"/>
      <c r="AO1" s="601"/>
      <c r="AP1" s="601"/>
      <c r="AQ1" s="601"/>
      <c r="AR1" s="601"/>
      <c r="AS1" s="601"/>
      <c r="AT1" s="601"/>
      <c r="AU1" s="601"/>
      <c r="AV1" s="590" t="s">
        <v>117</v>
      </c>
      <c r="AW1" s="591"/>
      <c r="AX1" s="591"/>
      <c r="AY1" s="591"/>
      <c r="AZ1" s="591"/>
      <c r="BA1" s="592"/>
    </row>
    <row r="2" spans="2:83" ht="18.649999999999999" customHeight="1" x14ac:dyDescent="0.35">
      <c r="B2" s="607"/>
      <c r="C2" s="608"/>
      <c r="D2" s="609"/>
      <c r="E2" s="602" t="s">
        <v>118</v>
      </c>
      <c r="F2" s="602"/>
      <c r="G2" s="602"/>
      <c r="H2" s="602"/>
      <c r="I2" s="602"/>
      <c r="J2" s="602"/>
      <c r="K2" s="602"/>
      <c r="L2" s="602"/>
      <c r="M2" s="602"/>
      <c r="N2" s="602"/>
      <c r="O2" s="602"/>
      <c r="P2" s="602"/>
      <c r="Q2" s="602"/>
      <c r="R2" s="602"/>
      <c r="S2" s="602"/>
      <c r="T2" s="602"/>
      <c r="U2" s="602"/>
      <c r="V2" s="602"/>
      <c r="W2" s="602"/>
      <c r="X2" s="602"/>
      <c r="Y2" s="602"/>
      <c r="Z2" s="602"/>
      <c r="AA2" s="602"/>
      <c r="AB2" s="602"/>
      <c r="AC2" s="602"/>
      <c r="AD2" s="602"/>
      <c r="AE2" s="602"/>
      <c r="AF2" s="602"/>
      <c r="AG2" s="602"/>
      <c r="AH2" s="602"/>
      <c r="AI2" s="602"/>
      <c r="AJ2" s="602"/>
      <c r="AK2" s="602"/>
      <c r="AL2" s="602"/>
      <c r="AM2" s="602"/>
      <c r="AN2" s="602"/>
      <c r="AO2" s="602"/>
      <c r="AP2" s="602"/>
      <c r="AQ2" s="602"/>
      <c r="AR2" s="602"/>
      <c r="AS2" s="602"/>
      <c r="AT2" s="602"/>
      <c r="AU2" s="602"/>
      <c r="AV2" s="593"/>
      <c r="AW2" s="594"/>
      <c r="AX2" s="594"/>
      <c r="AY2" s="594"/>
      <c r="AZ2" s="594"/>
      <c r="BA2" s="595"/>
    </row>
    <row r="3" spans="2:83" ht="14.25" customHeight="1" x14ac:dyDescent="0.35">
      <c r="B3" s="607"/>
      <c r="C3" s="608"/>
      <c r="D3" s="609"/>
      <c r="E3" s="594"/>
      <c r="F3" s="594"/>
      <c r="G3" s="594"/>
      <c r="H3" s="594"/>
      <c r="I3" s="594"/>
      <c r="J3" s="594"/>
      <c r="K3" s="594"/>
      <c r="L3" s="594"/>
      <c r="M3" s="594"/>
      <c r="N3" s="594"/>
      <c r="O3" s="594"/>
      <c r="P3" s="594"/>
      <c r="Q3" s="594"/>
      <c r="R3" s="594"/>
      <c r="S3" s="594"/>
      <c r="T3" s="594"/>
      <c r="U3" s="594"/>
      <c r="V3" s="594"/>
      <c r="W3" s="594"/>
      <c r="X3" s="594"/>
      <c r="Y3" s="594"/>
      <c r="Z3" s="594"/>
      <c r="AA3" s="594"/>
      <c r="AB3" s="594"/>
      <c r="AC3" s="594"/>
      <c r="AD3" s="594"/>
      <c r="AE3" s="594"/>
      <c r="AF3" s="594"/>
      <c r="AG3" s="594"/>
      <c r="AH3" s="594"/>
      <c r="AI3" s="594"/>
      <c r="AJ3" s="594"/>
      <c r="AK3" s="594"/>
      <c r="AL3" s="594"/>
      <c r="AM3" s="594"/>
      <c r="AN3" s="594"/>
      <c r="AO3" s="594"/>
      <c r="AP3" s="594"/>
      <c r="AQ3" s="594"/>
      <c r="AR3" s="594"/>
      <c r="AS3" s="594"/>
      <c r="AT3" s="594"/>
      <c r="AU3" s="594"/>
      <c r="AV3" s="593"/>
      <c r="AW3" s="594"/>
      <c r="AX3" s="594"/>
      <c r="AY3" s="594"/>
      <c r="AZ3" s="594"/>
      <c r="BA3" s="595"/>
    </row>
    <row r="4" spans="2:83" ht="6" customHeight="1" thickBot="1" x14ac:dyDescent="0.4">
      <c r="B4" s="610"/>
      <c r="C4" s="611"/>
      <c r="D4" s="612"/>
      <c r="E4" s="597"/>
      <c r="F4" s="597"/>
      <c r="G4" s="597"/>
      <c r="H4" s="597"/>
      <c r="I4" s="597"/>
      <c r="J4" s="597"/>
      <c r="K4" s="597"/>
      <c r="L4" s="597"/>
      <c r="M4" s="597"/>
      <c r="N4" s="597"/>
      <c r="O4" s="597"/>
      <c r="P4" s="597"/>
      <c r="Q4" s="597"/>
      <c r="R4" s="597"/>
      <c r="S4" s="597"/>
      <c r="T4" s="597"/>
      <c r="U4" s="597"/>
      <c r="V4" s="597"/>
      <c r="W4" s="597"/>
      <c r="X4" s="597"/>
      <c r="Y4" s="597"/>
      <c r="Z4" s="597"/>
      <c r="AA4" s="597"/>
      <c r="AB4" s="597"/>
      <c r="AC4" s="597"/>
      <c r="AD4" s="597"/>
      <c r="AE4" s="597"/>
      <c r="AF4" s="597"/>
      <c r="AG4" s="597"/>
      <c r="AH4" s="597"/>
      <c r="AI4" s="597"/>
      <c r="AJ4" s="597"/>
      <c r="AK4" s="597"/>
      <c r="AL4" s="597"/>
      <c r="AM4" s="597"/>
      <c r="AN4" s="597"/>
      <c r="AO4" s="597"/>
      <c r="AP4" s="597"/>
      <c r="AQ4" s="597"/>
      <c r="AR4" s="597"/>
      <c r="AS4" s="597"/>
      <c r="AT4" s="597"/>
      <c r="AU4" s="597"/>
      <c r="AV4" s="596"/>
      <c r="AW4" s="597"/>
      <c r="AX4" s="597"/>
      <c r="AY4" s="597"/>
      <c r="AZ4" s="597"/>
      <c r="BA4" s="598"/>
    </row>
    <row r="5" spans="2:83" ht="14.25" customHeight="1" thickTop="1" x14ac:dyDescent="0.35">
      <c r="B5" s="603" t="s">
        <v>119</v>
      </c>
      <c r="C5" s="603"/>
      <c r="D5" s="603"/>
      <c r="E5" s="603"/>
      <c r="F5" s="603"/>
      <c r="G5" s="124"/>
      <c r="H5" s="124"/>
      <c r="I5" s="125"/>
      <c r="J5" s="125"/>
      <c r="K5" s="125"/>
      <c r="L5" s="125"/>
      <c r="M5" s="125"/>
      <c r="N5" s="125"/>
      <c r="O5" s="125"/>
      <c r="P5" s="125"/>
      <c r="Q5" s="125"/>
      <c r="R5" s="125"/>
      <c r="S5" s="125"/>
      <c r="T5" s="125"/>
      <c r="U5" s="125"/>
      <c r="V5" s="125"/>
      <c r="W5" s="125"/>
      <c r="X5" s="125"/>
      <c r="Y5" s="125"/>
      <c r="Z5" s="125"/>
      <c r="AA5" s="125"/>
      <c r="AB5" s="125"/>
      <c r="AC5" s="125"/>
      <c r="AD5" s="125"/>
      <c r="AE5" s="125"/>
      <c r="AF5" s="125"/>
      <c r="AG5" s="125"/>
      <c r="AH5" s="125"/>
      <c r="AI5" s="125"/>
      <c r="AJ5" s="125"/>
      <c r="AK5" s="125"/>
      <c r="AL5" s="125"/>
      <c r="AM5" s="125"/>
      <c r="AN5" s="125"/>
      <c r="AO5" s="125"/>
      <c r="AP5" s="125"/>
      <c r="AQ5" s="126"/>
      <c r="AR5" s="126"/>
      <c r="AS5" s="125"/>
      <c r="AT5" s="125"/>
      <c r="AU5" s="125"/>
      <c r="AV5" s="125"/>
      <c r="AW5" s="125"/>
    </row>
    <row r="6" spans="2:83" ht="13" customHeight="1" x14ac:dyDescent="0.35">
      <c r="B6" s="127"/>
      <c r="C6" s="127"/>
      <c r="D6" s="127"/>
      <c r="E6" s="127"/>
      <c r="F6" s="127"/>
      <c r="G6" s="127"/>
      <c r="H6" s="127"/>
      <c r="I6" s="125"/>
      <c r="J6" s="125"/>
      <c r="K6" s="125"/>
      <c r="L6" s="125"/>
      <c r="M6" s="125"/>
      <c r="N6" s="125"/>
      <c r="O6" s="125"/>
      <c r="P6" s="125"/>
      <c r="Q6" s="125"/>
      <c r="R6" s="125"/>
      <c r="S6" s="125"/>
      <c r="T6" s="125"/>
      <c r="U6" s="125"/>
      <c r="V6" s="125"/>
      <c r="W6" s="125"/>
      <c r="X6" s="125"/>
      <c r="Y6" s="125"/>
      <c r="Z6" s="125"/>
      <c r="AA6" s="125"/>
      <c r="AB6" s="125"/>
      <c r="AC6" s="125"/>
      <c r="AD6" s="125"/>
      <c r="AE6" s="125"/>
      <c r="AF6" s="125"/>
      <c r="AG6" s="125"/>
      <c r="AH6" s="125"/>
      <c r="AI6" s="125"/>
      <c r="AJ6" s="125"/>
      <c r="AK6" s="125"/>
      <c r="AL6" s="125"/>
      <c r="AM6" s="125"/>
      <c r="AN6" s="125"/>
      <c r="AO6" s="125"/>
      <c r="AP6" s="125"/>
      <c r="AQ6" s="126"/>
      <c r="AR6" s="126"/>
      <c r="AS6" s="125"/>
      <c r="AT6" s="125"/>
      <c r="AU6" s="125"/>
      <c r="AV6" s="125"/>
      <c r="AW6" s="125"/>
    </row>
    <row r="7" spans="2:83" s="134" customFormat="1" ht="13.5" customHeight="1" thickBot="1" x14ac:dyDescent="0.4">
      <c r="B7" s="128"/>
      <c r="C7" s="128"/>
      <c r="D7" s="129"/>
      <c r="E7" s="129"/>
      <c r="F7" s="130"/>
      <c r="G7" s="130"/>
      <c r="H7" s="130"/>
      <c r="I7" s="130"/>
      <c r="J7" s="130"/>
      <c r="K7" s="130"/>
      <c r="L7" s="130"/>
      <c r="M7" s="130"/>
      <c r="N7" s="130"/>
      <c r="O7" s="130"/>
      <c r="P7" s="130"/>
      <c r="Q7" s="130"/>
      <c r="R7" s="130"/>
      <c r="S7" s="130"/>
      <c r="T7" s="131"/>
      <c r="U7" s="131"/>
      <c r="V7" s="131"/>
      <c r="W7" s="131"/>
      <c r="X7" s="131"/>
      <c r="Y7" s="131"/>
      <c r="Z7" s="131"/>
      <c r="AA7" s="131"/>
      <c r="AB7" s="131"/>
      <c r="AC7" s="131"/>
      <c r="AD7" s="131"/>
      <c r="AE7" s="131"/>
      <c r="AF7" s="131"/>
      <c r="AG7" s="131"/>
      <c r="AH7" s="131"/>
      <c r="AI7" s="131"/>
      <c r="AJ7" s="131"/>
      <c r="AK7" s="132"/>
      <c r="AL7" s="131"/>
      <c r="AM7" s="131"/>
      <c r="AN7" s="131"/>
      <c r="AO7" s="131"/>
      <c r="AP7" s="131"/>
      <c r="AQ7" s="133"/>
      <c r="AR7" s="133"/>
      <c r="AS7" s="131"/>
      <c r="AT7" s="131"/>
      <c r="AU7" s="131"/>
      <c r="AV7" s="131"/>
      <c r="AW7" s="131"/>
    </row>
    <row r="8" spans="2:83" ht="20.149999999999999" customHeight="1" thickTop="1" thickBot="1" x14ac:dyDescent="0.4">
      <c r="B8" s="579" t="s">
        <v>120</v>
      </c>
      <c r="C8" s="527"/>
      <c r="D8" s="527"/>
      <c r="E8" s="527"/>
      <c r="F8" s="527"/>
      <c r="G8" s="527"/>
      <c r="H8" s="527"/>
      <c r="I8" s="527"/>
      <c r="J8" s="527"/>
      <c r="K8" s="528"/>
      <c r="L8" s="535" t="s">
        <v>121</v>
      </c>
      <c r="M8" s="527"/>
      <c r="N8" s="527"/>
      <c r="O8" s="527"/>
      <c r="P8" s="527"/>
      <c r="Q8" s="527"/>
      <c r="R8" s="527"/>
      <c r="S8" s="528"/>
      <c r="T8" s="583" t="s">
        <v>122</v>
      </c>
      <c r="U8" s="584"/>
      <c r="V8" s="584"/>
      <c r="W8" s="584"/>
      <c r="X8" s="584"/>
      <c r="Y8" s="584"/>
      <c r="Z8" s="584"/>
      <c r="AA8" s="584"/>
      <c r="AB8" s="584"/>
      <c r="AC8" s="584"/>
      <c r="AD8" s="584"/>
      <c r="AE8" s="584"/>
      <c r="AF8" s="584"/>
      <c r="AG8" s="584"/>
      <c r="AH8" s="584"/>
      <c r="AI8" s="584"/>
      <c r="AJ8" s="585"/>
      <c r="AK8" s="535" t="s">
        <v>123</v>
      </c>
      <c r="AL8" s="527"/>
      <c r="AM8" s="527"/>
      <c r="AN8" s="527"/>
      <c r="AO8" s="527"/>
      <c r="AP8" s="527"/>
      <c r="AQ8" s="527"/>
      <c r="AR8" s="527"/>
      <c r="AS8" s="536"/>
      <c r="AT8" s="526"/>
      <c r="AU8" s="527"/>
      <c r="AV8" s="528"/>
      <c r="AW8" s="535" t="s">
        <v>124</v>
      </c>
      <c r="AX8" s="527"/>
      <c r="AY8" s="527"/>
      <c r="AZ8" s="527"/>
      <c r="BA8" s="599"/>
    </row>
    <row r="9" spans="2:83" ht="25" customHeight="1" thickBot="1" x14ac:dyDescent="0.4">
      <c r="B9" s="580"/>
      <c r="C9" s="530"/>
      <c r="D9" s="530"/>
      <c r="E9" s="530"/>
      <c r="F9" s="530"/>
      <c r="G9" s="530"/>
      <c r="H9" s="530"/>
      <c r="I9" s="530"/>
      <c r="J9" s="530"/>
      <c r="K9" s="531"/>
      <c r="L9" s="575"/>
      <c r="M9" s="530"/>
      <c r="N9" s="530"/>
      <c r="O9" s="530"/>
      <c r="P9" s="530"/>
      <c r="Q9" s="530"/>
      <c r="R9" s="530"/>
      <c r="S9" s="531"/>
      <c r="T9" s="514" t="s">
        <v>125</v>
      </c>
      <c r="U9" s="565" t="s">
        <v>126</v>
      </c>
      <c r="V9" s="565" t="s">
        <v>127</v>
      </c>
      <c r="W9" s="565" t="s">
        <v>128</v>
      </c>
      <c r="X9" s="565" t="s">
        <v>129</v>
      </c>
      <c r="Y9" s="565" t="s">
        <v>130</v>
      </c>
      <c r="Z9" s="565" t="s">
        <v>131</v>
      </c>
      <c r="AA9" s="565" t="s">
        <v>132</v>
      </c>
      <c r="AB9" s="576" t="s">
        <v>133</v>
      </c>
      <c r="AC9" s="577"/>
      <c r="AD9" s="577"/>
      <c r="AE9" s="577"/>
      <c r="AF9" s="577"/>
      <c r="AG9" s="577"/>
      <c r="AH9" s="577"/>
      <c r="AI9" s="577"/>
      <c r="AJ9" s="578"/>
      <c r="AK9" s="516" t="s">
        <v>134</v>
      </c>
      <c r="AL9" s="517"/>
      <c r="AM9" s="517"/>
      <c r="AN9" s="517"/>
      <c r="AO9" s="517"/>
      <c r="AP9" s="537"/>
      <c r="AQ9" s="516" t="s">
        <v>135</v>
      </c>
      <c r="AR9" s="517"/>
      <c r="AS9" s="517"/>
      <c r="AT9" s="529"/>
      <c r="AU9" s="530"/>
      <c r="AV9" s="531"/>
      <c r="AW9" s="575"/>
      <c r="AX9" s="530"/>
      <c r="AY9" s="530"/>
      <c r="AZ9" s="530"/>
      <c r="BA9" s="600"/>
    </row>
    <row r="10" spans="2:83" ht="63.75" customHeight="1" x14ac:dyDescent="0.35">
      <c r="B10" s="586" t="s">
        <v>91</v>
      </c>
      <c r="C10" s="463" t="s">
        <v>136</v>
      </c>
      <c r="D10" s="565" t="s">
        <v>137</v>
      </c>
      <c r="E10" s="565" t="s">
        <v>138</v>
      </c>
      <c r="F10" s="565" t="s">
        <v>139</v>
      </c>
      <c r="G10" s="565" t="s">
        <v>140</v>
      </c>
      <c r="H10" s="565" t="s">
        <v>141</v>
      </c>
      <c r="I10" s="565" t="s">
        <v>142</v>
      </c>
      <c r="J10" s="565" t="s">
        <v>143</v>
      </c>
      <c r="K10" s="565" t="s">
        <v>70</v>
      </c>
      <c r="L10" s="581" t="s">
        <v>144</v>
      </c>
      <c r="M10" s="581" t="s">
        <v>145</v>
      </c>
      <c r="N10" s="581" t="s">
        <v>146</v>
      </c>
      <c r="O10" s="565" t="s">
        <v>147</v>
      </c>
      <c r="P10" s="565" t="s">
        <v>148</v>
      </c>
      <c r="Q10" s="565" t="s">
        <v>146</v>
      </c>
      <c r="R10" s="135"/>
      <c r="S10" s="565" t="s">
        <v>149</v>
      </c>
      <c r="T10" s="515"/>
      <c r="U10" s="566"/>
      <c r="V10" s="566"/>
      <c r="W10" s="566"/>
      <c r="X10" s="566"/>
      <c r="Y10" s="566"/>
      <c r="Z10" s="566"/>
      <c r="AA10" s="566"/>
      <c r="AB10" s="571" t="s">
        <v>150</v>
      </c>
      <c r="AC10" s="572"/>
      <c r="AD10" s="572"/>
      <c r="AE10" s="572"/>
      <c r="AF10" s="572"/>
      <c r="AG10" s="573"/>
      <c r="AH10" s="571" t="s">
        <v>151</v>
      </c>
      <c r="AI10" s="572"/>
      <c r="AJ10" s="574"/>
      <c r="AK10" s="514" t="s">
        <v>152</v>
      </c>
      <c r="AL10" s="463" t="s">
        <v>146</v>
      </c>
      <c r="AM10" s="463" t="s">
        <v>153</v>
      </c>
      <c r="AN10" s="463" t="s">
        <v>154</v>
      </c>
      <c r="AO10" s="463" t="s">
        <v>146</v>
      </c>
      <c r="AP10" s="463" t="s">
        <v>155</v>
      </c>
      <c r="AQ10" s="463" t="s">
        <v>156</v>
      </c>
      <c r="AR10" s="463" t="s">
        <v>157</v>
      </c>
      <c r="AS10" s="463" t="s">
        <v>158</v>
      </c>
      <c r="AT10" s="463" t="s">
        <v>159</v>
      </c>
      <c r="AU10" s="463" t="s">
        <v>160</v>
      </c>
      <c r="AV10" s="567" t="s">
        <v>161</v>
      </c>
      <c r="AW10" s="524" t="s">
        <v>162</v>
      </c>
      <c r="AX10" s="581" t="s">
        <v>163</v>
      </c>
      <c r="AY10" s="581" t="s">
        <v>164</v>
      </c>
      <c r="AZ10" s="581" t="s">
        <v>165</v>
      </c>
      <c r="BA10" s="524" t="s">
        <v>166</v>
      </c>
    </row>
    <row r="11" spans="2:83" ht="99" thickBot="1" x14ac:dyDescent="0.4">
      <c r="B11" s="587"/>
      <c r="C11" s="464"/>
      <c r="D11" s="566"/>
      <c r="E11" s="566"/>
      <c r="F11" s="566"/>
      <c r="G11" s="566"/>
      <c r="H11" s="566"/>
      <c r="I11" s="566"/>
      <c r="J11" s="566"/>
      <c r="K11" s="566"/>
      <c r="L11" s="582"/>
      <c r="M11" s="582"/>
      <c r="N11" s="582"/>
      <c r="O11" s="566"/>
      <c r="P11" s="566"/>
      <c r="Q11" s="566"/>
      <c r="R11" s="136"/>
      <c r="S11" s="566"/>
      <c r="T11" s="515"/>
      <c r="U11" s="566"/>
      <c r="V11" s="566"/>
      <c r="W11" s="566"/>
      <c r="X11" s="566"/>
      <c r="Y11" s="566"/>
      <c r="Z11" s="566"/>
      <c r="AA11" s="566"/>
      <c r="AB11" s="137" t="s">
        <v>167</v>
      </c>
      <c r="AC11" s="138" t="s">
        <v>37</v>
      </c>
      <c r="AD11" s="138" t="s">
        <v>168</v>
      </c>
      <c r="AE11" s="137" t="s">
        <v>38</v>
      </c>
      <c r="AF11" s="138" t="s">
        <v>39</v>
      </c>
      <c r="AG11" s="137" t="s">
        <v>169</v>
      </c>
      <c r="AH11" s="137" t="s">
        <v>50</v>
      </c>
      <c r="AI11" s="137" t="s">
        <v>51</v>
      </c>
      <c r="AJ11" s="139" t="s">
        <v>52</v>
      </c>
      <c r="AK11" s="515"/>
      <c r="AL11" s="464"/>
      <c r="AM11" s="464"/>
      <c r="AN11" s="464"/>
      <c r="AO11" s="464"/>
      <c r="AP11" s="464"/>
      <c r="AQ11" s="464"/>
      <c r="AR11" s="464"/>
      <c r="AS11" s="464"/>
      <c r="AT11" s="464"/>
      <c r="AU11" s="464"/>
      <c r="AV11" s="568"/>
      <c r="AW11" s="525"/>
      <c r="AX11" s="582"/>
      <c r="AY11" s="582"/>
      <c r="AZ11" s="582"/>
      <c r="BA11" s="525"/>
    </row>
    <row r="12" spans="2:83" ht="28.5" customHeight="1" thickTop="1" thickBot="1" x14ac:dyDescent="0.4">
      <c r="B12" s="518" t="s">
        <v>170</v>
      </c>
      <c r="C12" s="519"/>
      <c r="D12" s="519"/>
      <c r="E12" s="519"/>
      <c r="F12" s="519"/>
      <c r="G12" s="519"/>
      <c r="H12" s="519"/>
      <c r="I12" s="519"/>
      <c r="J12" s="519"/>
      <c r="K12" s="519"/>
      <c r="L12" s="519"/>
      <c r="M12" s="519"/>
      <c r="N12" s="519"/>
      <c r="O12" s="519"/>
      <c r="P12" s="519"/>
      <c r="Q12" s="519"/>
      <c r="R12" s="519"/>
      <c r="S12" s="519"/>
      <c r="T12" s="519"/>
      <c r="U12" s="519"/>
      <c r="V12" s="519"/>
      <c r="W12" s="519"/>
      <c r="X12" s="519"/>
      <c r="Y12" s="519"/>
      <c r="Z12" s="519"/>
      <c r="AA12" s="519"/>
      <c r="AB12" s="519"/>
      <c r="AC12" s="519"/>
      <c r="AD12" s="519"/>
      <c r="AE12" s="519"/>
      <c r="AF12" s="519"/>
      <c r="AG12" s="519"/>
      <c r="AH12" s="519"/>
      <c r="AI12" s="519"/>
      <c r="AJ12" s="519"/>
      <c r="AK12" s="519"/>
      <c r="AL12" s="519"/>
      <c r="AM12" s="519"/>
      <c r="AN12" s="519"/>
      <c r="AO12" s="519"/>
      <c r="AP12" s="519"/>
      <c r="AQ12" s="519"/>
      <c r="AR12" s="519"/>
      <c r="AS12" s="519"/>
      <c r="AT12" s="519"/>
      <c r="AU12" s="519"/>
      <c r="AV12" s="519"/>
      <c r="AW12" s="519"/>
      <c r="AX12" s="519"/>
      <c r="AY12" s="519"/>
      <c r="AZ12" s="519"/>
      <c r="BA12" s="520"/>
    </row>
    <row r="13" spans="2:83" ht="136.5" customHeight="1" thickTop="1" thickBot="1" x14ac:dyDescent="0.4">
      <c r="B13" s="588" t="s">
        <v>171</v>
      </c>
      <c r="C13" s="466" t="s">
        <v>172</v>
      </c>
      <c r="D13" s="544" t="s">
        <v>1</v>
      </c>
      <c r="E13" s="483" t="s">
        <v>173</v>
      </c>
      <c r="F13" s="486" t="s">
        <v>174</v>
      </c>
      <c r="G13" s="486" t="s">
        <v>175</v>
      </c>
      <c r="H13" s="489" t="s">
        <v>28</v>
      </c>
      <c r="I13" s="489" t="s">
        <v>22</v>
      </c>
      <c r="J13" s="492" t="s">
        <v>176</v>
      </c>
      <c r="K13" s="489" t="s">
        <v>177</v>
      </c>
      <c r="L13" s="495" t="s">
        <v>178</v>
      </c>
      <c r="M13" s="498" t="str">
        <f>+IF(L13="","",IF(L13=$CB$16,$CA$16,IF(L13=$CB$17,$CA$17,IF(L13=$CB$18,$CA$18,IF(L13=$CB$19,$CA$19,IF(L13=$CB$20,$CA$20))))))</f>
        <v>Muy Alta</v>
      </c>
      <c r="N13" s="504">
        <f>+IF(L13="","",IF(L13=$CB$16,$CE$16,IF(L13=$CB$17,$CE$17,IF(L13=$CB$18,$CE$18,IF(L13=$CB$19,$CE$19,IF(L13=$CB$20,$CE$20))))))</f>
        <v>1</v>
      </c>
      <c r="O13" s="495" t="s">
        <v>179</v>
      </c>
      <c r="P13" s="501" t="str">
        <f>+IF(O13="","",IF(O13='Mapa de Calor inherente'!$AF$6,'Mapa de Calor inherente'!$AD$6,IF(O13='Mapa de Calor inherente'!$AF$7,'Mapa de Calor inherente'!$AD$7,IF(O13='Mapa de Calor inherente'!$AF$8,'Mapa de Calor inherente'!$AD$8,IF(O13='Mapa de Calor inherente'!$AF$9,'Mapa de Calor inherente'!$AD$9,IF(O13='Mapa de Calor inherente'!$AF$10,'Mapa de Calor inherente'!$AD$10,IF(O13='Mapa de Calor inherente'!$AG$6,'Mapa de Calor inherente'!$AD$6,IF(O13='Mapa de Calor inherente'!$AG$7,'Mapa de Calor inherente'!$AD$7,IF(O13='Mapa de Calor inherente'!$AG$8,'Mapa de Calor inherente'!$AD$8,IF(O13='Mapa de Calor inherente'!$AG$9,'Mapa de Calor inherente'!$AD$9,IF(O13='Mapa de Calor inherente'!$AG$10,'Mapa de Calor inherente'!$AD$10,IF(O13='Mapa de Calor inherente'!$AD$8,'Mapa de Calor inherente'!$AD$8,IF(O13='Mapa de Calor inherente'!$AD$9,'Mapa de Calor inherente'!$AD$9,IF(O13='Mapa de Calor inherente'!$AD$10,'Mapa de Calor inherente'!$AD$10))))))))))))))</f>
        <v>Catastrófico</v>
      </c>
      <c r="Q13" s="504">
        <f>+IF(O13="","",IF(O13='Mapa de Calor inherente'!$AF$6,'Mapa de Calor inherente'!$AE$6,IF(O13='Mapa de Calor inherente'!$AF$7,'Mapa de Calor inherente'!$AE$7,IF(O13='Mapa de Calor inherente'!$AF$8,'Mapa de Calor inherente'!$AE$8,IF(O13='Mapa de Calor inherente'!$AF$9,'Mapa de Calor inherente'!$AE$9,IF(O13='Mapa de Calor inherente'!$AF$10,'Mapa de Calor inherente'!$AE$10,IF(O13='Mapa de Calor inherente'!$AG$6,'Mapa de Calor inherente'!$AE$6,IF(O13='Mapa de Calor inherente'!$AG$7,'Mapa de Calor inherente'!$AE$7,IF(O13='Mapa de Calor inherente'!$AG$8,'Mapa de Calor inherente'!$AE$8,IF(O13='Mapa de Calor inherente'!$AG$9,'Mapa de Calor inherente'!$AE$9,IF(O13='Mapa de Calor inherente'!$AG$10,'Mapa de Calor inherente'!$AE$10,IF(O13='Mapa de Calor inherente'!$AD$8,'Mapa de Calor inherente'!$AE$8,IF(O13='Mapa de Calor inherente'!$AD$9,'Mapa de Calor inherente'!$AE$9,IF(O13='Mapa de Calor inherente'!$AD$10,'Mapa de Calor inherente'!$AE$10))))))))))))))</f>
        <v>1</v>
      </c>
      <c r="R13" s="164">
        <f>IF(N13="","",IF(Q13="","",(N13*Q13)))</f>
        <v>1</v>
      </c>
      <c r="S13" s="501" t="str">
        <f>+IF(M13=$BO$18,IF(P13=$BP$17,$BP$18,IF(P13=$BQ$17,$BQ$18,IF(P13=$BR$17,$BR$18,IF(P13=$BS$17,$BS$18,IF(P13=$BT$17,$BT$18))))),IF(M13=$BO$19,IF(P13=$BP$17,$BP$19,IF(P13=$BQ$17,$BQ$19,IF(P13=$BR$17,$BR$19,IF(P13=$BS$17,$BS$19,IF(P13=$BT$17,$BT$19))))),IF(M13=$BO$20,IF(P13=$BP$17,$BP$20,IF(P13=$BQ$17,$BQ$20,IF(P13=$BR$17,$BR$20,IF(P13=$BS$17,$BS$20,IF(P13=$BT$17,$BT$20))))),IF(M13=$BO$21,IF(P13=$BP$17,$BP$21,IF(P13=$BQ$17,$BQ$21,IF(P13=$BR$17,$BR$21,IF(P13=$BS$17,$BS$21,IF(P13=$BT$17,$BT$21))))),IF(M13=$BO$22,IF(P13=$BP$17,$BP$22,IF(P13=$BQ$17,$BQ$22,IF(P13=$BR$17,$BR$22,IF(P13=$BS$17,$BS$22,IF(P13=$BT$17,$BT$22))))),"")))))</f>
        <v>Extremo</v>
      </c>
      <c r="T13" s="117" t="s">
        <v>180</v>
      </c>
      <c r="U13" s="280" t="s">
        <v>181</v>
      </c>
      <c r="V13" s="306" t="s">
        <v>182</v>
      </c>
      <c r="W13" s="306" t="s">
        <v>183</v>
      </c>
      <c r="X13" s="307" t="s">
        <v>184</v>
      </c>
      <c r="Y13" s="307" t="s">
        <v>185</v>
      </c>
      <c r="Z13" s="307" t="s">
        <v>186</v>
      </c>
      <c r="AA13" s="308" t="s">
        <v>187</v>
      </c>
      <c r="AB13" s="167" t="s">
        <v>40</v>
      </c>
      <c r="AC13" s="168">
        <f>IF(AB13=Listas!$B$46,Listas!$C$46,IF(AB13=Listas!$B$47,Listas!$C$47,IF(AB13=Listas!$B$48,Listas!$C$48,"")))</f>
        <v>0.25</v>
      </c>
      <c r="AD13" s="169" t="str">
        <f>IF(OR(AB13=Listas!$F$53,AB13=Listas!$F$54),Listas!$G$53,IF(AB13=Listas!$F$55,Listas!$G$55,""))</f>
        <v>Probabilidad</v>
      </c>
      <c r="AE13" s="167" t="s">
        <v>43</v>
      </c>
      <c r="AF13" s="168">
        <f>+IF(AE13=Listas!$E$46,Listas!$F$46,IF(AE13=Listas!$E$47,Listas!$F$47,""))</f>
        <v>0.15</v>
      </c>
      <c r="AG13" s="170">
        <f>IFERROR(AC13+AF13,"")</f>
        <v>0.4</v>
      </c>
      <c r="AH13" s="171" t="s">
        <v>57</v>
      </c>
      <c r="AI13" s="167" t="s">
        <v>58</v>
      </c>
      <c r="AJ13" s="172" t="s">
        <v>59</v>
      </c>
      <c r="AK13" s="173" t="str">
        <f t="shared" ref="AK13:AK45" si="0">IF(AL13="","",IF(AL13&lt;=20%,"Muy baja",IF(AL13&lt;=40%,"Baja",IF(AL13&lt;=60%,"Media",IF(AL13&lt;=80%,"Alta","Muy alta")))))</f>
        <v>Media</v>
      </c>
      <c r="AL13" s="174">
        <f>IF(AD13=Listas!$G$53,N13-(N13*AG13),N13)</f>
        <v>0.6</v>
      </c>
      <c r="AM13" s="507">
        <f>+IF(AL22="","",AL22)</f>
        <v>0.12959999999999999</v>
      </c>
      <c r="AN13" s="173" t="str">
        <f>IF(AO13="","",IF(AO13&lt;=20%,"Leve",IF(AO13&lt;=40%,"Menor",IF(AO13&lt;=60%,"Moderado",IF(AO13&lt;=80%,"Mayor","Catastrófico")))))</f>
        <v>Catastrófico</v>
      </c>
      <c r="AO13" s="174">
        <f>IF(AD13=Listas!$G$55,Q13-(Q13*AG13),Q13)</f>
        <v>1</v>
      </c>
      <c r="AP13" s="507">
        <f>+IF(AO22="","",AO22)</f>
        <v>1</v>
      </c>
      <c r="AQ13" s="469" t="str">
        <f>+IF(AM13=0,"",IF(AM13&lt;=$BN$22,$BO$22,IF(AM13&lt;=$BN$21,$BO$21,IF(AM13&lt;=$BN$20,$BO$20,IF(AM13&lt;=$BN$19,$BO$19,IF(AM13&lt;=$BN$18,$BO$18,""))))))</f>
        <v>Muy Baja</v>
      </c>
      <c r="AR13" s="469" t="str">
        <f>+IF(AP13=0,"",IF(AP13&lt;=$BP$16,$BP$17,IF(AP13&lt;=$BQ$16,$BQ$17,IF(AP13&lt;=$BR$16,$BR$17,IF(AP13&lt;=$BS$16,$BS$17,IF(AP13&lt;=$BT$16,$BT$17,""))))))</f>
        <v>Catastrófico</v>
      </c>
      <c r="AS13" s="469" t="str">
        <f>IF(AQ13=$BO$18,IF(AR13=$BP$17,$BP$18,IF(AR13=$BQ$17,$BQ$18,IF(AR13=$BR$17,$BR$18,IF(AR13=$BS$17,$BS$18,IF(AR13=$BT$17,$BT$18))))),IF(AQ13=$BO$19,IF(AR13=$BP$17,$BP$19,IF(AR13=$BQ$17,$BQ$19,IF(AR13=$BR$17,$BR$19,IF(AR13=$BS$17,$BS$19,IF(AR13=$BT$17,$BT$19))))),IF(AQ13=$BO$20,IF(AR13=$BP$17,$BP$20,IF(AR13=$BQ$17,$BQ$20,IF(AR13=$BR$17,$BR$20,IF(AR13=$BS$17,$BS$20,IF(AR13=$BT$17,$BT$20))))),IF(AQ13=$BO$21,IF(AR13=$BP$17,$BP$21,IF(AR13=$BQ$17,$BQ$21,IF(AR13=$BR$17,$BR$21,IF(AR13=$BS$17,$BS$21,IF(AR13=$BT$17,$BT$21))))),IF(AQ13=$BO$22,IF(AR13=$BP$17,$BP$22,IF(AR13=$BQ$17,$BQ$22,IF(AR13=$BR$17,$BR$22,IF(AR13=$BS$17,$BS$22,IF(AR13=$BT$17,$BT$22))))),"")))))</f>
        <v>Extremo</v>
      </c>
      <c r="AT13" s="569" t="str">
        <f>IF(AU13="","",IF(AU13=Listas!$F$61,Listas!$G$61,IF(AU13=Listas!$E$64,Listas!$G$64)))</f>
        <v>Requiere Plan de Acción</v>
      </c>
      <c r="AU13" s="558" t="str">
        <f>IF(AS13="","",IF(OR(AS13=Listas!$E$61,AS13=Listas!$E$62),Listas!$F$61,IF(AS13=Listas!$E$63,Listas!$F$63,IF(AS13=Listas!$E$64,Listas!$F$64))))</f>
        <v>Reducir, evitar, compartir o transferir el riesgo</v>
      </c>
      <c r="AV13" s="249" t="s">
        <v>90</v>
      </c>
      <c r="AW13" s="280" t="s">
        <v>188</v>
      </c>
      <c r="AX13" s="307" t="s">
        <v>189</v>
      </c>
      <c r="AY13" s="365" t="s">
        <v>190</v>
      </c>
      <c r="AZ13" s="365" t="s">
        <v>190</v>
      </c>
      <c r="BA13" s="366" t="s">
        <v>191</v>
      </c>
    </row>
    <row r="14" spans="2:83" ht="101.25" customHeight="1" thickBot="1" x14ac:dyDescent="0.4">
      <c r="B14" s="589" t="s">
        <v>171</v>
      </c>
      <c r="C14" s="467"/>
      <c r="D14" s="545"/>
      <c r="E14" s="484"/>
      <c r="F14" s="487"/>
      <c r="G14" s="487"/>
      <c r="H14" s="490"/>
      <c r="I14" s="490"/>
      <c r="J14" s="493"/>
      <c r="K14" s="490"/>
      <c r="L14" s="496"/>
      <c r="M14" s="499"/>
      <c r="N14" s="505"/>
      <c r="O14" s="496"/>
      <c r="P14" s="502"/>
      <c r="Q14" s="505"/>
      <c r="R14" s="242"/>
      <c r="S14" s="502"/>
      <c r="T14" s="111" t="s">
        <v>192</v>
      </c>
      <c r="U14" s="112" t="s">
        <v>193</v>
      </c>
      <c r="V14" s="309" t="s">
        <v>194</v>
      </c>
      <c r="W14" s="309" t="s">
        <v>195</v>
      </c>
      <c r="X14" s="309" t="s">
        <v>196</v>
      </c>
      <c r="Y14" s="309" t="s">
        <v>197</v>
      </c>
      <c r="Z14" s="310" t="s">
        <v>198</v>
      </c>
      <c r="AA14" s="310" t="s">
        <v>199</v>
      </c>
      <c r="AB14" s="175" t="s">
        <v>40</v>
      </c>
      <c r="AC14" s="176">
        <f>IF(AB14=Listas!$B$46,Listas!$C$46,IF(AB14=Listas!$B$47,Listas!$C$47,IF(AB14=Listas!$B$48,Listas!$C$48,"")))</f>
        <v>0.25</v>
      </c>
      <c r="AD14" s="177" t="str">
        <f>IF(OR(AB14=Listas!$F$53,AB14=Listas!$F$54),Listas!$G$53,IF(AB14=Listas!$F$55,Listas!$G$55,""))</f>
        <v>Probabilidad</v>
      </c>
      <c r="AE14" s="175" t="s">
        <v>43</v>
      </c>
      <c r="AF14" s="120">
        <f>+IF(AE14=Listas!$E$46,Listas!$F$46,IF(AE14=Listas!$E$47,Listas!$F$47,""))</f>
        <v>0.15</v>
      </c>
      <c r="AG14" s="178">
        <f>IFERROR(AC14+AF14,"")</f>
        <v>0.4</v>
      </c>
      <c r="AH14" s="175" t="s">
        <v>57</v>
      </c>
      <c r="AI14" s="175" t="s">
        <v>58</v>
      </c>
      <c r="AJ14" s="179" t="s">
        <v>59</v>
      </c>
      <c r="AK14" s="180" t="str">
        <f t="shared" si="0"/>
        <v>Baja</v>
      </c>
      <c r="AL14" s="181">
        <f>IF(AD14=Listas!$G$53,AL13-(AL13*AG14),AL13)</f>
        <v>0.36</v>
      </c>
      <c r="AM14" s="508"/>
      <c r="AN14" s="180" t="str">
        <f t="shared" ref="AN14:AN89" si="1">IF(AO14="","",IF(AO14&lt;=20%,"Leve",IF(AO14&lt;=40%,"Menor",IF(AO14&lt;=60%,"Moderado",IF(AO14&lt;=80%,"Mayor","Catastrófico")))))</f>
        <v>Catastrófico</v>
      </c>
      <c r="AO14" s="181">
        <f>IF(AD14=Listas!$G$55,AO13-(AO13*AG14),AO13)</f>
        <v>1</v>
      </c>
      <c r="AP14" s="508"/>
      <c r="AQ14" s="470"/>
      <c r="AR14" s="470"/>
      <c r="AS14" s="470"/>
      <c r="AT14" s="533"/>
      <c r="AU14" s="559"/>
      <c r="AV14" s="250" t="s">
        <v>82</v>
      </c>
      <c r="AW14" s="112" t="s">
        <v>200</v>
      </c>
      <c r="AX14" s="310" t="s">
        <v>201</v>
      </c>
      <c r="AY14" s="367" t="s">
        <v>202</v>
      </c>
      <c r="AZ14" s="367" t="s">
        <v>203</v>
      </c>
      <c r="BA14" s="262" t="s">
        <v>204</v>
      </c>
      <c r="BM14" s="546" t="s">
        <v>205</v>
      </c>
      <c r="BN14" s="547"/>
      <c r="BO14" s="547"/>
      <c r="BP14" s="547"/>
      <c r="BQ14" s="547"/>
      <c r="BR14" s="547"/>
      <c r="BS14" s="547"/>
      <c r="BT14" s="548"/>
      <c r="BV14" s="551" t="s">
        <v>206</v>
      </c>
      <c r="BW14" s="552"/>
      <c r="BX14" s="552"/>
      <c r="BY14" s="553"/>
      <c r="CA14" s="554" t="s">
        <v>207</v>
      </c>
      <c r="CB14" s="555"/>
      <c r="CC14" s="556"/>
      <c r="CD14" s="556"/>
      <c r="CE14" s="557"/>
    </row>
    <row r="15" spans="2:83" ht="102.75" customHeight="1" x14ac:dyDescent="0.35">
      <c r="B15" s="589" t="s">
        <v>171</v>
      </c>
      <c r="C15" s="467"/>
      <c r="D15" s="545"/>
      <c r="E15" s="484"/>
      <c r="F15" s="487"/>
      <c r="G15" s="487"/>
      <c r="H15" s="490"/>
      <c r="I15" s="490"/>
      <c r="J15" s="493"/>
      <c r="K15" s="490"/>
      <c r="L15" s="496"/>
      <c r="M15" s="499"/>
      <c r="N15" s="505"/>
      <c r="O15" s="496"/>
      <c r="P15" s="502"/>
      <c r="Q15" s="505"/>
      <c r="R15" s="242"/>
      <c r="S15" s="502"/>
      <c r="T15" s="111" t="s">
        <v>208</v>
      </c>
      <c r="U15" s="113" t="s">
        <v>209</v>
      </c>
      <c r="V15" s="309" t="s">
        <v>194</v>
      </c>
      <c r="W15" s="309" t="s">
        <v>210</v>
      </c>
      <c r="X15" s="309" t="s">
        <v>211</v>
      </c>
      <c r="Y15" s="310" t="s">
        <v>212</v>
      </c>
      <c r="Z15" s="310" t="s">
        <v>213</v>
      </c>
      <c r="AA15" s="310" t="s">
        <v>214</v>
      </c>
      <c r="AB15" s="175" t="s">
        <v>40</v>
      </c>
      <c r="AC15" s="176">
        <f>IF(AB15=Listas!$B$46,Listas!$C$46,IF(AB15=Listas!$B$47,Listas!$C$47,IF(AB15=Listas!$B$48,Listas!$C$48,"")))</f>
        <v>0.25</v>
      </c>
      <c r="AD15" s="177" t="str">
        <f>IF(OR(AB15=Listas!$F$53,AB15=Listas!$F$54),Listas!$G$53,IF(AB15=Listas!$F$55,Listas!$G$55,""))</f>
        <v>Probabilidad</v>
      </c>
      <c r="AE15" s="175" t="s">
        <v>43</v>
      </c>
      <c r="AF15" s="120">
        <f>+IF(AE15=Listas!$E$46,Listas!$F$46,IF(AE15=Listas!$E$47,Listas!$F$47,""))</f>
        <v>0.15</v>
      </c>
      <c r="AG15" s="178">
        <f>IFERROR(AC15+AF15,"")</f>
        <v>0.4</v>
      </c>
      <c r="AH15" s="175" t="s">
        <v>57</v>
      </c>
      <c r="AI15" s="175" t="s">
        <v>58</v>
      </c>
      <c r="AJ15" s="179" t="s">
        <v>59</v>
      </c>
      <c r="AK15" s="180" t="str">
        <f t="shared" si="0"/>
        <v>Baja</v>
      </c>
      <c r="AL15" s="181">
        <f>IF(AD15=Listas!$G$53,AL14-(AL14*AG15),AL14)</f>
        <v>0.216</v>
      </c>
      <c r="AM15" s="508"/>
      <c r="AN15" s="180" t="str">
        <f t="shared" si="1"/>
        <v>Catastrófico</v>
      </c>
      <c r="AO15" s="181">
        <f>IF(AD15=Listas!$G$55,AO14-(AO14*AG15),AO14)</f>
        <v>1</v>
      </c>
      <c r="AP15" s="508"/>
      <c r="AQ15" s="470"/>
      <c r="AR15" s="470"/>
      <c r="AS15" s="470"/>
      <c r="AT15" s="533"/>
      <c r="AU15" s="559"/>
      <c r="AV15" s="250" t="s">
        <v>82</v>
      </c>
      <c r="AW15" s="112" t="s">
        <v>215</v>
      </c>
      <c r="AX15" s="309" t="s">
        <v>216</v>
      </c>
      <c r="AY15" s="367" t="s">
        <v>202</v>
      </c>
      <c r="AZ15" s="367" t="s">
        <v>203</v>
      </c>
      <c r="BA15" s="262" t="s">
        <v>217</v>
      </c>
      <c r="BM15" s="140"/>
      <c r="BN15" s="141"/>
      <c r="BO15" s="142"/>
      <c r="BP15" s="549" t="s">
        <v>70</v>
      </c>
      <c r="BQ15" s="549"/>
      <c r="BR15" s="549"/>
      <c r="BS15" s="549"/>
      <c r="BT15" s="549"/>
      <c r="BV15" s="79" t="s">
        <v>218</v>
      </c>
      <c r="BW15" s="80" t="s">
        <v>219</v>
      </c>
      <c r="BX15" s="80" t="s">
        <v>220</v>
      </c>
      <c r="BY15" s="82" t="s">
        <v>221</v>
      </c>
      <c r="CA15" s="79" t="s">
        <v>218</v>
      </c>
      <c r="CB15" s="80" t="s">
        <v>222</v>
      </c>
      <c r="CC15" s="81" t="s">
        <v>223</v>
      </c>
      <c r="CD15" s="81" t="s">
        <v>224</v>
      </c>
      <c r="CE15" s="82" t="s">
        <v>60</v>
      </c>
    </row>
    <row r="16" spans="2:83" ht="150.75" customHeight="1" thickBot="1" x14ac:dyDescent="0.4">
      <c r="B16" s="589" t="s">
        <v>171</v>
      </c>
      <c r="C16" s="468"/>
      <c r="D16" s="545"/>
      <c r="E16" s="484"/>
      <c r="F16" s="487"/>
      <c r="G16" s="487"/>
      <c r="H16" s="490"/>
      <c r="I16" s="490"/>
      <c r="J16" s="493"/>
      <c r="K16" s="490"/>
      <c r="L16" s="496"/>
      <c r="M16" s="499"/>
      <c r="N16" s="505"/>
      <c r="O16" s="496"/>
      <c r="P16" s="502"/>
      <c r="Q16" s="505"/>
      <c r="R16" s="242"/>
      <c r="S16" s="502"/>
      <c r="T16" s="111" t="s">
        <v>225</v>
      </c>
      <c r="U16" s="112" t="s">
        <v>226</v>
      </c>
      <c r="V16" s="309" t="s">
        <v>227</v>
      </c>
      <c r="W16" s="309" t="s">
        <v>210</v>
      </c>
      <c r="X16" s="309" t="s">
        <v>228</v>
      </c>
      <c r="Y16" s="310" t="s">
        <v>229</v>
      </c>
      <c r="Z16" s="310" t="s">
        <v>230</v>
      </c>
      <c r="AA16" s="310" t="s">
        <v>231</v>
      </c>
      <c r="AB16" s="175" t="s">
        <v>40</v>
      </c>
      <c r="AC16" s="176">
        <f>IF(AB16=Listas!$B$46,Listas!$C$46,IF(AB16=Listas!$B$47,Listas!$C$47,IF(AB16=Listas!$B$48,Listas!$C$48,"")))</f>
        <v>0.25</v>
      </c>
      <c r="AD16" s="177" t="str">
        <f>IF(OR(AB16=Listas!$F$53,AB16=Listas!$F$54),Listas!$G$53,IF(AB16=Listas!$F$55,Listas!$G$55,""))</f>
        <v>Probabilidad</v>
      </c>
      <c r="AE16" s="175" t="s">
        <v>43</v>
      </c>
      <c r="AF16" s="120">
        <f>+IF(AE16=Listas!$E$46,Listas!$F$46,IF(AE16=Listas!$E$47,Listas!$F$47,""))</f>
        <v>0.15</v>
      </c>
      <c r="AG16" s="178">
        <f t="shared" ref="AG16:AG22" si="2">IFERROR(AC16+AF16,"")</f>
        <v>0.4</v>
      </c>
      <c r="AH16" s="175" t="s">
        <v>57</v>
      </c>
      <c r="AI16" s="175" t="s">
        <v>58</v>
      </c>
      <c r="AJ16" s="179" t="s">
        <v>59</v>
      </c>
      <c r="AK16" s="180" t="str">
        <f t="shared" si="0"/>
        <v>Muy baja</v>
      </c>
      <c r="AL16" s="181">
        <f>IF(AD16=Listas!$G$53,AL15-(AL15*AG16),AL15)</f>
        <v>0.12959999999999999</v>
      </c>
      <c r="AM16" s="508"/>
      <c r="AN16" s="180" t="str">
        <f t="shared" si="1"/>
        <v>Catastrófico</v>
      </c>
      <c r="AO16" s="181">
        <f>IF(AD16=Listas!$G$55,AO15-(AO15*AG16),AO15)</f>
        <v>1</v>
      </c>
      <c r="AP16" s="508"/>
      <c r="AQ16" s="470"/>
      <c r="AR16" s="470"/>
      <c r="AS16" s="470"/>
      <c r="AT16" s="533"/>
      <c r="AU16" s="559"/>
      <c r="AV16" s="250"/>
      <c r="AW16" s="370"/>
      <c r="AX16" s="368"/>
      <c r="AY16" s="368"/>
      <c r="AZ16" s="368"/>
      <c r="BA16" s="369"/>
      <c r="BM16" s="143"/>
      <c r="BN16" s="144"/>
      <c r="BO16" s="145" t="s">
        <v>232</v>
      </c>
      <c r="BP16" s="146">
        <v>0.2</v>
      </c>
      <c r="BQ16" s="146">
        <v>0.4</v>
      </c>
      <c r="BR16" s="146">
        <v>0.6</v>
      </c>
      <c r="BS16" s="146">
        <v>0.8</v>
      </c>
      <c r="BT16" s="146">
        <v>1</v>
      </c>
      <c r="BV16" s="84" t="s">
        <v>233</v>
      </c>
      <c r="BW16" s="89">
        <v>0.2</v>
      </c>
      <c r="BX16" s="85" t="s">
        <v>234</v>
      </c>
      <c r="BY16" s="90" t="s">
        <v>235</v>
      </c>
      <c r="CA16" s="84" t="s">
        <v>236</v>
      </c>
      <c r="CB16" s="85" t="s">
        <v>237</v>
      </c>
      <c r="CC16" s="86">
        <v>0</v>
      </c>
      <c r="CD16" s="86">
        <v>2</v>
      </c>
      <c r="CE16" s="87">
        <v>0.2</v>
      </c>
    </row>
    <row r="17" spans="2:83" ht="15" hidden="1" customHeight="1" thickBot="1" x14ac:dyDescent="0.4">
      <c r="B17" s="467" t="s">
        <v>171</v>
      </c>
      <c r="C17" s="274"/>
      <c r="D17" s="545"/>
      <c r="E17" s="484"/>
      <c r="F17" s="487"/>
      <c r="G17" s="487"/>
      <c r="H17" s="490"/>
      <c r="I17" s="490"/>
      <c r="J17" s="493"/>
      <c r="K17" s="490"/>
      <c r="L17" s="496"/>
      <c r="M17" s="499"/>
      <c r="N17" s="505"/>
      <c r="O17" s="496"/>
      <c r="P17" s="502"/>
      <c r="Q17" s="505"/>
      <c r="R17" s="242"/>
      <c r="S17" s="502"/>
      <c r="T17" s="111" t="s">
        <v>238</v>
      </c>
      <c r="U17" s="112"/>
      <c r="V17" s="112"/>
      <c r="W17" s="112"/>
      <c r="X17" s="112"/>
      <c r="Y17" s="112"/>
      <c r="Z17" s="112"/>
      <c r="AA17" s="112"/>
      <c r="AB17" s="175"/>
      <c r="AC17" s="176" t="str">
        <f>IF(AB17=Listas!$B$46,Listas!$C$46,IF(AB17=Listas!$B$47,Listas!$C$47,IF(AB17=Listas!$B$48,Listas!$C$48,"")))</f>
        <v/>
      </c>
      <c r="AD17" s="177" t="str">
        <f>IF(OR(AB17=Listas!$F$53,AB17=Listas!$F$54),Listas!$G$53,IF(AB17=Listas!$F$55,Listas!$G$55,""))</f>
        <v/>
      </c>
      <c r="AE17" s="175"/>
      <c r="AF17" s="120" t="str">
        <f>+IF(AE17=Listas!$E$46,Listas!$F$46,IF(AE17=Listas!$E$47,Listas!$F$47,""))</f>
        <v/>
      </c>
      <c r="AG17" s="178" t="str">
        <f t="shared" si="2"/>
        <v/>
      </c>
      <c r="AH17" s="175"/>
      <c r="AI17" s="175"/>
      <c r="AJ17" s="179"/>
      <c r="AK17" s="180" t="str">
        <f t="shared" si="0"/>
        <v>Muy baja</v>
      </c>
      <c r="AL17" s="181">
        <f>IF(AD17=Listas!$G$53,AL16-(AL16*AG17),AL16)</f>
        <v>0.12959999999999999</v>
      </c>
      <c r="AM17" s="508"/>
      <c r="AN17" s="180" t="str">
        <f t="shared" si="1"/>
        <v>Catastrófico</v>
      </c>
      <c r="AO17" s="181">
        <f>IF(AD17=Listas!$G$55,AO16-(AO16*AG17),AO16)</f>
        <v>1</v>
      </c>
      <c r="AP17" s="508"/>
      <c r="AQ17" s="470"/>
      <c r="AR17" s="470"/>
      <c r="AS17" s="470"/>
      <c r="AT17" s="533"/>
      <c r="AU17" s="559"/>
      <c r="AV17" s="250"/>
      <c r="AW17" s="290"/>
      <c r="BM17" s="143"/>
      <c r="BN17" s="144"/>
      <c r="BO17" s="147" t="s">
        <v>239</v>
      </c>
      <c r="BP17" s="148" t="s">
        <v>233</v>
      </c>
      <c r="BQ17" s="148" t="s">
        <v>240</v>
      </c>
      <c r="BR17" s="148" t="s">
        <v>83</v>
      </c>
      <c r="BS17" s="148" t="s">
        <v>241</v>
      </c>
      <c r="BT17" s="148" t="s">
        <v>179</v>
      </c>
      <c r="BV17" s="91" t="s">
        <v>240</v>
      </c>
      <c r="BW17" s="89">
        <v>0.4</v>
      </c>
      <c r="BX17" s="92" t="s">
        <v>242</v>
      </c>
      <c r="BY17" s="93" t="s">
        <v>243</v>
      </c>
      <c r="CA17" s="91" t="s">
        <v>244</v>
      </c>
      <c r="CB17" s="92" t="s">
        <v>245</v>
      </c>
      <c r="CC17" s="86">
        <v>3</v>
      </c>
      <c r="CD17" s="86">
        <v>24</v>
      </c>
      <c r="CE17" s="87">
        <v>0.4</v>
      </c>
    </row>
    <row r="18" spans="2:83" ht="15.75" hidden="1" customHeight="1" thickTop="1" thickBot="1" x14ac:dyDescent="0.4">
      <c r="B18" s="467" t="s">
        <v>171</v>
      </c>
      <c r="C18" s="274"/>
      <c r="D18" s="545"/>
      <c r="E18" s="484"/>
      <c r="F18" s="487"/>
      <c r="G18" s="487"/>
      <c r="H18" s="490"/>
      <c r="I18" s="490"/>
      <c r="J18" s="493"/>
      <c r="K18" s="490"/>
      <c r="L18" s="496"/>
      <c r="M18" s="499"/>
      <c r="N18" s="505"/>
      <c r="O18" s="496"/>
      <c r="P18" s="502"/>
      <c r="Q18" s="505"/>
      <c r="R18" s="242"/>
      <c r="S18" s="502"/>
      <c r="T18" s="111" t="s">
        <v>246</v>
      </c>
      <c r="U18" s="112"/>
      <c r="V18" s="112"/>
      <c r="W18" s="112"/>
      <c r="X18" s="112"/>
      <c r="Y18" s="112"/>
      <c r="Z18" s="112"/>
      <c r="AA18" s="112"/>
      <c r="AB18" s="175"/>
      <c r="AC18" s="176" t="str">
        <f>IF(AB18=Listas!$B$46,Listas!$C$46,IF(AB18=Listas!$B$47,Listas!$C$47,IF(AB18=Listas!$B$48,Listas!$C$48,"")))</f>
        <v/>
      </c>
      <c r="AD18" s="177" t="str">
        <f>IF(OR(AB18=Listas!$F$53,AB18=Listas!$F$54),Listas!$G$53,IF(AB18=Listas!$F$55,Listas!$G$55,""))</f>
        <v/>
      </c>
      <c r="AE18" s="175"/>
      <c r="AF18" s="120" t="str">
        <f>+IF(AE18=Listas!$E$46,Listas!$F$46,IF(AE18=Listas!$E$47,Listas!$F$47,""))</f>
        <v/>
      </c>
      <c r="AG18" s="178" t="str">
        <f t="shared" si="2"/>
        <v/>
      </c>
      <c r="AH18" s="175"/>
      <c r="AI18" s="175"/>
      <c r="AJ18" s="179"/>
      <c r="AK18" s="180" t="str">
        <f t="shared" si="0"/>
        <v>Muy baja</v>
      </c>
      <c r="AL18" s="181">
        <f>IF(AD18=Listas!$G$53,AL17-(AL17*AG18),AL17)</f>
        <v>0.12959999999999999</v>
      </c>
      <c r="AM18" s="508"/>
      <c r="AN18" s="180" t="str">
        <f t="shared" si="1"/>
        <v>Catastrófico</v>
      </c>
      <c r="AO18" s="181">
        <f>IF(AD18=Listas!$G$55,AO17-(AO17*AG18),AO17)</f>
        <v>1</v>
      </c>
      <c r="AP18" s="508"/>
      <c r="AQ18" s="470"/>
      <c r="AR18" s="470"/>
      <c r="AS18" s="470"/>
      <c r="AT18" s="533"/>
      <c r="AU18" s="559"/>
      <c r="AV18" s="250"/>
      <c r="AW18" s="262"/>
      <c r="BM18" s="550" t="s">
        <v>60</v>
      </c>
      <c r="BN18" s="149">
        <v>1</v>
      </c>
      <c r="BO18" s="148" t="s">
        <v>247</v>
      </c>
      <c r="BP18" s="150" t="s">
        <v>81</v>
      </c>
      <c r="BQ18" s="150" t="s">
        <v>81</v>
      </c>
      <c r="BR18" s="150" t="s">
        <v>81</v>
      </c>
      <c r="BS18" s="150" t="s">
        <v>81</v>
      </c>
      <c r="BT18" s="151" t="s">
        <v>77</v>
      </c>
      <c r="BV18" s="94" t="s">
        <v>83</v>
      </c>
      <c r="BW18" s="89">
        <v>0.6</v>
      </c>
      <c r="BX18" s="92" t="s">
        <v>248</v>
      </c>
      <c r="BY18" s="93" t="s">
        <v>249</v>
      </c>
      <c r="CA18" s="94" t="s">
        <v>250</v>
      </c>
      <c r="CB18" s="92" t="s">
        <v>251</v>
      </c>
      <c r="CC18" s="86">
        <v>25</v>
      </c>
      <c r="CD18" s="86">
        <v>500</v>
      </c>
      <c r="CE18" s="87">
        <v>0.6</v>
      </c>
    </row>
    <row r="19" spans="2:83" ht="15" hidden="1" customHeight="1" thickTop="1" thickBot="1" x14ac:dyDescent="0.4">
      <c r="B19" s="467" t="s">
        <v>171</v>
      </c>
      <c r="C19" s="274"/>
      <c r="D19" s="545"/>
      <c r="E19" s="484"/>
      <c r="F19" s="487"/>
      <c r="G19" s="487"/>
      <c r="H19" s="490"/>
      <c r="I19" s="490"/>
      <c r="J19" s="493"/>
      <c r="K19" s="490"/>
      <c r="L19" s="496"/>
      <c r="M19" s="499"/>
      <c r="N19" s="505"/>
      <c r="O19" s="496"/>
      <c r="P19" s="502"/>
      <c r="Q19" s="505"/>
      <c r="R19" s="242"/>
      <c r="S19" s="502"/>
      <c r="T19" s="111" t="s">
        <v>252</v>
      </c>
      <c r="U19" s="112"/>
      <c r="V19" s="112"/>
      <c r="W19" s="112"/>
      <c r="X19" s="112"/>
      <c r="Y19" s="112"/>
      <c r="Z19" s="112"/>
      <c r="AA19" s="112"/>
      <c r="AB19" s="175"/>
      <c r="AC19" s="176" t="str">
        <f>IF(AB19=Listas!$B$46,Listas!$C$46,IF(AB19=Listas!$B$47,Listas!$C$47,IF(AB19=Listas!$B$48,Listas!$C$48,"")))</f>
        <v/>
      </c>
      <c r="AD19" s="177" t="str">
        <f>IF(OR(AB19=Listas!$F$53,AB19=Listas!$F$54),Listas!$G$53,IF(AB19=Listas!$F$55,Listas!$G$55,""))</f>
        <v/>
      </c>
      <c r="AE19" s="175"/>
      <c r="AF19" s="120" t="str">
        <f>+IF(AE19=Listas!$E$46,Listas!$F$46,IF(AE19=Listas!$E$47,Listas!$F$47,""))</f>
        <v/>
      </c>
      <c r="AG19" s="178" t="str">
        <f t="shared" si="2"/>
        <v/>
      </c>
      <c r="AH19" s="175"/>
      <c r="AI19" s="175"/>
      <c r="AJ19" s="179"/>
      <c r="AK19" s="180" t="str">
        <f t="shared" si="0"/>
        <v>Muy baja</v>
      </c>
      <c r="AL19" s="181">
        <f>IF(AD19=Listas!$G$53,AL18-(AL18*AG19),AL18)</f>
        <v>0.12959999999999999</v>
      </c>
      <c r="AM19" s="508"/>
      <c r="AN19" s="180" t="str">
        <f t="shared" si="1"/>
        <v>Catastrófico</v>
      </c>
      <c r="AO19" s="181">
        <f>IF(AD19=Listas!$G$55,AO18-(AO18*AG19),AO18)</f>
        <v>1</v>
      </c>
      <c r="AP19" s="508"/>
      <c r="AQ19" s="470"/>
      <c r="AR19" s="470"/>
      <c r="AS19" s="470"/>
      <c r="AT19" s="533"/>
      <c r="AU19" s="559"/>
      <c r="AV19" s="250"/>
      <c r="AW19" s="262"/>
      <c r="BM19" s="550"/>
      <c r="BN19" s="149">
        <v>0.8</v>
      </c>
      <c r="BO19" s="148" t="s">
        <v>253</v>
      </c>
      <c r="BP19" s="152" t="s">
        <v>83</v>
      </c>
      <c r="BQ19" s="152" t="s">
        <v>83</v>
      </c>
      <c r="BR19" s="150" t="s">
        <v>81</v>
      </c>
      <c r="BS19" s="150" t="s">
        <v>81</v>
      </c>
      <c r="BT19" s="151" t="s">
        <v>77</v>
      </c>
      <c r="BV19" s="95" t="s">
        <v>241</v>
      </c>
      <c r="BW19" s="89">
        <v>0.8</v>
      </c>
      <c r="BX19" s="92" t="s">
        <v>254</v>
      </c>
      <c r="BY19" s="93" t="s">
        <v>255</v>
      </c>
      <c r="CA19" s="95" t="s">
        <v>253</v>
      </c>
      <c r="CB19" s="92" t="s">
        <v>256</v>
      </c>
      <c r="CC19" s="86">
        <v>5001</v>
      </c>
      <c r="CD19" s="86">
        <v>5000</v>
      </c>
      <c r="CE19" s="87">
        <v>0.8</v>
      </c>
    </row>
    <row r="20" spans="2:83" ht="15" hidden="1" customHeight="1" thickTop="1" thickBot="1" x14ac:dyDescent="0.4">
      <c r="B20" s="467" t="s">
        <v>171</v>
      </c>
      <c r="C20" s="274"/>
      <c r="D20" s="545"/>
      <c r="E20" s="484"/>
      <c r="F20" s="487"/>
      <c r="G20" s="487"/>
      <c r="H20" s="490"/>
      <c r="I20" s="490"/>
      <c r="J20" s="493"/>
      <c r="K20" s="490"/>
      <c r="L20" s="496"/>
      <c r="M20" s="499"/>
      <c r="N20" s="505"/>
      <c r="O20" s="496"/>
      <c r="P20" s="502"/>
      <c r="Q20" s="505"/>
      <c r="R20" s="242"/>
      <c r="S20" s="502"/>
      <c r="T20" s="111" t="s">
        <v>257</v>
      </c>
      <c r="U20" s="113"/>
      <c r="V20" s="113"/>
      <c r="W20" s="113"/>
      <c r="X20" s="113"/>
      <c r="Y20" s="113"/>
      <c r="Z20" s="113"/>
      <c r="AA20" s="113"/>
      <c r="AB20" s="175"/>
      <c r="AC20" s="176" t="str">
        <f>IF(AB20=Listas!$B$46,Listas!$C$46,IF(AB20=Listas!$B$47,Listas!$C$47,IF(AB20=Listas!$B$48,Listas!$C$48,"")))</f>
        <v/>
      </c>
      <c r="AD20" s="177" t="str">
        <f>IF(OR(AB20=Listas!$F$53,AB20=Listas!$F$54),Listas!$G$53,IF(AB20=Listas!$F$55,Listas!$G$55,""))</f>
        <v/>
      </c>
      <c r="AE20" s="175"/>
      <c r="AF20" s="120" t="str">
        <f>+IF(AE20=Listas!$E$46,Listas!$F$46,IF(AE20=Listas!$E$47,Listas!$F$47,""))</f>
        <v/>
      </c>
      <c r="AG20" s="178" t="str">
        <f t="shared" si="2"/>
        <v/>
      </c>
      <c r="AH20" s="175"/>
      <c r="AI20" s="175"/>
      <c r="AJ20" s="179"/>
      <c r="AK20" s="180" t="str">
        <f t="shared" si="0"/>
        <v>Muy baja</v>
      </c>
      <c r="AL20" s="181">
        <f>IF(AD20=Listas!$G$53,AL19-(AL19*AG20),AL19)</f>
        <v>0.12959999999999999</v>
      </c>
      <c r="AM20" s="508"/>
      <c r="AN20" s="180" t="str">
        <f t="shared" si="1"/>
        <v>Catastrófico</v>
      </c>
      <c r="AO20" s="181">
        <f>IF(AD20=Listas!$G$55,AO19-(AO19*AG20),AO19)</f>
        <v>1</v>
      </c>
      <c r="AP20" s="508"/>
      <c r="AQ20" s="470"/>
      <c r="AR20" s="470"/>
      <c r="AS20" s="470"/>
      <c r="AT20" s="533"/>
      <c r="AU20" s="559"/>
      <c r="AV20" s="250"/>
      <c r="AW20" s="262"/>
      <c r="BM20" s="550"/>
      <c r="BN20" s="149">
        <v>0.6</v>
      </c>
      <c r="BO20" s="148" t="s">
        <v>250</v>
      </c>
      <c r="BP20" s="152" t="s">
        <v>83</v>
      </c>
      <c r="BQ20" s="152" t="s">
        <v>83</v>
      </c>
      <c r="BR20" s="152" t="s">
        <v>83</v>
      </c>
      <c r="BS20" s="150" t="s">
        <v>81</v>
      </c>
      <c r="BT20" s="151" t="s">
        <v>77</v>
      </c>
      <c r="BV20" s="96" t="s">
        <v>179</v>
      </c>
      <c r="BW20" s="89">
        <v>1</v>
      </c>
      <c r="BX20" s="92" t="s">
        <v>258</v>
      </c>
      <c r="BY20" s="93" t="s">
        <v>259</v>
      </c>
      <c r="CA20" s="96" t="s">
        <v>247</v>
      </c>
      <c r="CB20" s="92" t="s">
        <v>178</v>
      </c>
      <c r="CC20" s="86">
        <v>5001</v>
      </c>
      <c r="CD20" s="86"/>
      <c r="CE20" s="87">
        <v>1</v>
      </c>
    </row>
    <row r="21" spans="2:83" ht="15" hidden="1" customHeight="1" thickTop="1" thickBot="1" x14ac:dyDescent="0.4">
      <c r="B21" s="467" t="s">
        <v>171</v>
      </c>
      <c r="C21" s="274"/>
      <c r="D21" s="545"/>
      <c r="E21" s="484"/>
      <c r="F21" s="487"/>
      <c r="G21" s="487"/>
      <c r="H21" s="490"/>
      <c r="I21" s="490"/>
      <c r="J21" s="493"/>
      <c r="K21" s="490"/>
      <c r="L21" s="496"/>
      <c r="M21" s="499"/>
      <c r="N21" s="505"/>
      <c r="O21" s="496"/>
      <c r="P21" s="502"/>
      <c r="Q21" s="505"/>
      <c r="R21" s="242"/>
      <c r="S21" s="502"/>
      <c r="T21" s="111" t="s">
        <v>260</v>
      </c>
      <c r="U21" s="113"/>
      <c r="V21" s="113"/>
      <c r="W21" s="113"/>
      <c r="X21" s="113"/>
      <c r="Y21" s="113"/>
      <c r="Z21" s="113"/>
      <c r="AA21" s="113"/>
      <c r="AB21" s="175"/>
      <c r="AC21" s="176" t="str">
        <f>IF(AB21=Listas!$B$46,Listas!$C$46,IF(AB21=Listas!$B$47,Listas!$C$47,IF(AB21=Listas!$B$48,Listas!$C$48,"")))</f>
        <v/>
      </c>
      <c r="AD21" s="177" t="str">
        <f>IF(OR(AB21=Listas!$F$53,AB21=Listas!$F$54),Listas!$G$53,IF(AB21=Listas!$F$55,Listas!$G$55,""))</f>
        <v/>
      </c>
      <c r="AE21" s="175"/>
      <c r="AF21" s="120" t="str">
        <f>+IF(AE21=Listas!$E$46,Listas!$F$46,IF(AE21=Listas!$E$47,Listas!$F$47,""))</f>
        <v/>
      </c>
      <c r="AG21" s="178" t="str">
        <f t="shared" si="2"/>
        <v/>
      </c>
      <c r="AH21" s="175"/>
      <c r="AI21" s="175"/>
      <c r="AJ21" s="179"/>
      <c r="AK21" s="180" t="str">
        <f t="shared" si="0"/>
        <v>Muy baja</v>
      </c>
      <c r="AL21" s="181">
        <f>IF(AD21=Listas!$G$53,AL20-(AL20*AG21),AL20)</f>
        <v>0.12959999999999999</v>
      </c>
      <c r="AM21" s="508"/>
      <c r="AN21" s="180" t="str">
        <f t="shared" si="1"/>
        <v>Catastrófico</v>
      </c>
      <c r="AO21" s="181">
        <f>IF(AD21=Listas!$G$55,AO20-(AO20*AG21),AO20)</f>
        <v>1</v>
      </c>
      <c r="AP21" s="508"/>
      <c r="AQ21" s="470"/>
      <c r="AR21" s="470"/>
      <c r="AS21" s="470"/>
      <c r="AT21" s="533"/>
      <c r="AU21" s="559"/>
      <c r="AV21" s="250"/>
      <c r="AW21" s="262"/>
      <c r="BM21" s="550"/>
      <c r="BN21" s="149">
        <v>0.4</v>
      </c>
      <c r="BO21" s="148" t="s">
        <v>244</v>
      </c>
      <c r="BP21" s="153" t="s">
        <v>86</v>
      </c>
      <c r="BQ21" s="152" t="s">
        <v>83</v>
      </c>
      <c r="BR21" s="152" t="s">
        <v>83</v>
      </c>
      <c r="BS21" s="150" t="s">
        <v>81</v>
      </c>
      <c r="BT21" s="151" t="s">
        <v>77</v>
      </c>
    </row>
    <row r="22" spans="2:83" ht="15.75" hidden="1" customHeight="1" thickTop="1" thickBot="1" x14ac:dyDescent="0.4">
      <c r="B22" s="467" t="s">
        <v>171</v>
      </c>
      <c r="C22" s="274"/>
      <c r="D22" s="545"/>
      <c r="E22" s="484"/>
      <c r="F22" s="487"/>
      <c r="G22" s="487"/>
      <c r="H22" s="490"/>
      <c r="I22" s="490"/>
      <c r="J22" s="493"/>
      <c r="K22" s="490"/>
      <c r="L22" s="496"/>
      <c r="M22" s="511"/>
      <c r="N22" s="505"/>
      <c r="O22" s="496"/>
      <c r="P22" s="512"/>
      <c r="Q22" s="505"/>
      <c r="R22" s="294"/>
      <c r="S22" s="512"/>
      <c r="T22" s="295" t="s">
        <v>261</v>
      </c>
      <c r="U22" s="296"/>
      <c r="V22" s="296"/>
      <c r="W22" s="296"/>
      <c r="X22" s="296"/>
      <c r="Y22" s="296"/>
      <c r="Z22" s="296"/>
      <c r="AA22" s="296"/>
      <c r="AB22" s="297"/>
      <c r="AC22" s="298" t="str">
        <f>IF(AB22=Listas!$B$46,Listas!$C$46,IF(AB22=Listas!$B$47,Listas!$C$47,IF(AB22=Listas!$B$48,Listas!$C$48,"")))</f>
        <v/>
      </c>
      <c r="AD22" s="299" t="str">
        <f>IF(OR(AB22=Listas!$F$53,AB22=Listas!$F$54),Listas!$G$53,IF(AB22=Listas!$F$55,Listas!$G$55,""))</f>
        <v/>
      </c>
      <c r="AE22" s="297"/>
      <c r="AF22" s="300" t="str">
        <f>+IF(AE22=Listas!$E$46,Listas!$F$46,IF(AE22=Listas!$E$47,Listas!$F$47,""))</f>
        <v/>
      </c>
      <c r="AG22" s="301" t="str">
        <f t="shared" si="2"/>
        <v/>
      </c>
      <c r="AH22" s="297"/>
      <c r="AI22" s="297"/>
      <c r="AJ22" s="302"/>
      <c r="AK22" s="215" t="str">
        <f t="shared" si="0"/>
        <v>Muy baja</v>
      </c>
      <c r="AL22" s="216">
        <f>IF(AD22=Listas!$G$53,AL21-(AL21*AG22),AL21)</f>
        <v>0.12959999999999999</v>
      </c>
      <c r="AM22" s="513"/>
      <c r="AN22" s="215" t="str">
        <f t="shared" si="1"/>
        <v>Catastrófico</v>
      </c>
      <c r="AO22" s="216">
        <f>IF(AD22=Listas!$G$55,AO21-(AO21*AG22),AO21)</f>
        <v>1</v>
      </c>
      <c r="AP22" s="513"/>
      <c r="AQ22" s="510"/>
      <c r="AR22" s="510"/>
      <c r="AS22" s="510"/>
      <c r="AT22" s="570"/>
      <c r="AU22" s="560"/>
      <c r="AV22" s="303"/>
      <c r="AW22" s="270"/>
      <c r="BM22" s="550"/>
      <c r="BN22" s="149">
        <v>0.2</v>
      </c>
      <c r="BO22" s="148" t="s">
        <v>236</v>
      </c>
      <c r="BP22" s="153" t="s">
        <v>86</v>
      </c>
      <c r="BQ22" s="153" t="s">
        <v>86</v>
      </c>
      <c r="BR22" s="152" t="s">
        <v>83</v>
      </c>
      <c r="BS22" s="150" t="s">
        <v>81</v>
      </c>
      <c r="BT22" s="151" t="s">
        <v>77</v>
      </c>
    </row>
    <row r="23" spans="2:83" ht="26.25" customHeight="1" thickTop="1" thickBot="1" x14ac:dyDescent="0.4">
      <c r="B23" s="518" t="s">
        <v>262</v>
      </c>
      <c r="C23" s="519"/>
      <c r="D23" s="519"/>
      <c r="E23" s="519"/>
      <c r="F23" s="519"/>
      <c r="G23" s="519"/>
      <c r="H23" s="519"/>
      <c r="I23" s="519"/>
      <c r="J23" s="519"/>
      <c r="K23" s="519"/>
      <c r="L23" s="519"/>
      <c r="M23" s="519"/>
      <c r="N23" s="519"/>
      <c r="O23" s="519"/>
      <c r="P23" s="519"/>
      <c r="Q23" s="519"/>
      <c r="R23" s="519"/>
      <c r="S23" s="519"/>
      <c r="T23" s="519"/>
      <c r="U23" s="519"/>
      <c r="V23" s="519"/>
      <c r="W23" s="519"/>
      <c r="X23" s="519"/>
      <c r="Y23" s="519"/>
      <c r="Z23" s="519"/>
      <c r="AA23" s="519"/>
      <c r="AB23" s="519"/>
      <c r="AC23" s="519"/>
      <c r="AD23" s="519"/>
      <c r="AE23" s="519"/>
      <c r="AF23" s="519"/>
      <c r="AG23" s="519"/>
      <c r="AH23" s="519"/>
      <c r="AI23" s="519"/>
      <c r="AJ23" s="519"/>
      <c r="AK23" s="519"/>
      <c r="AL23" s="519"/>
      <c r="AM23" s="519"/>
      <c r="AN23" s="519"/>
      <c r="AO23" s="519"/>
      <c r="AP23" s="519"/>
      <c r="AQ23" s="519"/>
      <c r="AR23" s="519"/>
      <c r="AS23" s="519"/>
      <c r="AT23" s="519"/>
      <c r="AU23" s="519"/>
      <c r="AV23" s="519"/>
      <c r="AW23" s="519"/>
      <c r="AX23" s="519"/>
      <c r="AY23" s="519"/>
      <c r="AZ23" s="519"/>
      <c r="BA23" s="520"/>
      <c r="BM23" s="154"/>
      <c r="BN23" s="155"/>
      <c r="BO23" s="156"/>
      <c r="BP23" s="157"/>
      <c r="BQ23" s="157"/>
      <c r="BR23" s="158"/>
      <c r="BS23" s="159"/>
      <c r="BT23" s="160"/>
    </row>
    <row r="24" spans="2:83" ht="341.5" customHeight="1" thickTop="1" thickBot="1" x14ac:dyDescent="0.4">
      <c r="B24" s="479" t="s">
        <v>263</v>
      </c>
      <c r="C24" s="462" t="s">
        <v>264</v>
      </c>
      <c r="D24" s="481" t="s">
        <v>1</v>
      </c>
      <c r="E24" s="484" t="s">
        <v>265</v>
      </c>
      <c r="F24" s="487" t="s">
        <v>266</v>
      </c>
      <c r="G24" s="487" t="s">
        <v>267</v>
      </c>
      <c r="H24" s="490" t="s">
        <v>23</v>
      </c>
      <c r="I24" s="490" t="s">
        <v>29</v>
      </c>
      <c r="J24" s="493" t="s">
        <v>268</v>
      </c>
      <c r="K24" s="490" t="s">
        <v>177</v>
      </c>
      <c r="L24" s="496" t="s">
        <v>251</v>
      </c>
      <c r="M24" s="541" t="str">
        <f>+IF(L24="","",IF(L24=$CB$16,$CA$16,IF(L24=$CB$17,$CA$17,IF(L24=$CB$18,$CA$18,IF(L24=$CB$19,$CA$19,IF(L24=$CB$20,$CA$20))))))</f>
        <v>Media</v>
      </c>
      <c r="N24" s="505">
        <f>+IF(L24="","",IF(L24=$CB$16,$CE$16,IF(L24=$CB$17,$CE$17,IF(L24=$CB$18,$CE$18,IF(L24=$CB$19,$CE$19,IF(L24=$CB$20,$CE$20))))))</f>
        <v>0.6</v>
      </c>
      <c r="O24" s="496" t="s">
        <v>179</v>
      </c>
      <c r="P24" s="542" t="str">
        <f>+IF(O24="","",IF(O24='Mapa de Calor inherente'!$AF$6,'Mapa de Calor inherente'!$AD$6,IF(O24='Mapa de Calor inherente'!$AF$7,'Mapa de Calor inherente'!$AD$7,IF(O24='Mapa de Calor inherente'!$AF$8,'Mapa de Calor inherente'!$AD$8,IF(O24='Mapa de Calor inherente'!$AF$9,'Mapa de Calor inherente'!$AD$9,IF(O24='Mapa de Calor inherente'!$AF$10,'Mapa de Calor inherente'!$AD$10,IF(O24='Mapa de Calor inherente'!$AG$6,'Mapa de Calor inherente'!$AD$6,IF(O24='Mapa de Calor inherente'!$AG$7,'Mapa de Calor inherente'!$AD$7,IF(O24='Mapa de Calor inherente'!$AG$8,'Mapa de Calor inherente'!$AD$8,IF(O24='Mapa de Calor inherente'!$AG$9,'Mapa de Calor inherente'!$AD$9,IF(O24='Mapa de Calor inherente'!$AG$10,'Mapa de Calor inherente'!$AD$10,IF(O24='Mapa de Calor inherente'!$AD$8,'Mapa de Calor inherente'!$AD$8,IF(O24='Mapa de Calor inherente'!$AD$9,'Mapa de Calor inherente'!$AD$9,IF(O24='Mapa de Calor inherente'!$AD$10,'Mapa de Calor inherente'!$AD$10))))))))))))))</f>
        <v>Catastrófico</v>
      </c>
      <c r="Q24" s="505">
        <f>+IF(O24="","",IF(O24='Mapa de Calor inherente'!$AF$6,'Mapa de Calor inherente'!$AE$6,IF(O24='Mapa de Calor inherente'!$AF$7,'Mapa de Calor inherente'!$AE$7,IF(O24='Mapa de Calor inherente'!$AF$8,'Mapa de Calor inherente'!$AE$8,IF(O24='Mapa de Calor inherente'!$AF$9,'Mapa de Calor inherente'!$AE$9,IF(O24='Mapa de Calor inherente'!$AF$10,'Mapa de Calor inherente'!$AE$10,IF(O24='Mapa de Calor inherente'!$AG$6,'Mapa de Calor inherente'!$AE$6,IF(O24='Mapa de Calor inherente'!$AG$7,'Mapa de Calor inherente'!$AE$7,IF(O24='Mapa de Calor inherente'!$AG$8,'Mapa de Calor inherente'!$AE$8,IF(O24='Mapa de Calor inherente'!$AG$9,'Mapa de Calor inherente'!$AE$9,IF(O24='Mapa de Calor inherente'!$AG$10,'Mapa de Calor inherente'!$AE$10,IF(O24='Mapa de Calor inherente'!$AD$8,'Mapa de Calor inherente'!$AE$8,IF(O24='Mapa de Calor inherente'!$AD$9,'Mapa de Calor inherente'!$AE$9,IF(O24='Mapa de Calor inherente'!$AD$10,'Mapa de Calor inherente'!$AE$10))))))))))))))</f>
        <v>1</v>
      </c>
      <c r="R24" s="165"/>
      <c r="S24" s="521" t="str">
        <f>+IF(M24=$BO$18,IF(P24=$BP$17,$BP$18,IF(P24=$BQ$17,$BQ$18,IF(P24=$BR$17,$BR$18,IF(P24=$BS$17,$BS$18,IF(P24=$BT$17,$BT$18))))),IF(M24=$BO$19,IF(P24=$BP$17,$BP$19,IF(P24=$BQ$17,$BQ$19,IF(P24=$BR$17,$BR$19,IF(P24=$BS$17,$BS$19,IF(P24=$BT$17,$BT$19))))),IF(M24=$BO$20,IF(P24=$BP$17,$BP$20,IF(P24=$BQ$17,$BQ$20,IF(P24=$BR$17,$BR$20,IF(P24=$BS$17,$BS$20,IF(P24=$BT$17,$BT$20))))),IF(M24=$BO$21,IF(P24=$BP$17,$BP$21,IF(P24=$BQ$17,$BQ$21,IF(P24=$BR$17,$BR$21,IF(P24=$BS$17,$BS$21,IF(P24=$BT$17,$BT$21))))),IF(M24=$BO$22,IF(P24=$BP$17,$BP$22,IF(P24=$BQ$17,$BQ$22,IF(P24=$BR$17,$BR$22,IF(P24=$BS$17,$BS$22,IF(P24=$BT$17,$BT$22))))),"")))))</f>
        <v>Extremo</v>
      </c>
      <c r="T24" s="304" t="s">
        <v>180</v>
      </c>
      <c r="U24" s="342" t="s">
        <v>269</v>
      </c>
      <c r="V24" s="311" t="s">
        <v>270</v>
      </c>
      <c r="W24" s="312" t="s">
        <v>271</v>
      </c>
      <c r="X24" s="312" t="s">
        <v>272</v>
      </c>
      <c r="Y24" s="313" t="s">
        <v>273</v>
      </c>
      <c r="Z24" s="314" t="s">
        <v>274</v>
      </c>
      <c r="AA24" s="315" t="s">
        <v>275</v>
      </c>
      <c r="AB24" s="190" t="s">
        <v>40</v>
      </c>
      <c r="AC24" s="191">
        <f>IF(AB24=Listas!$B$46,Listas!$C$46,IF(AB24=Listas!$B$47,Listas!$C$47,IF(AB24=Listas!$B$48,Listas!$C$48,"")))</f>
        <v>0.25</v>
      </c>
      <c r="AD24" s="192" t="str">
        <f>IF(OR(AB24=Listas!$F$53,AB24=Listas!$F$54),Listas!$G$53,IF(AB24=Listas!$F$55,Listas!$G$55,""))</f>
        <v>Probabilidad</v>
      </c>
      <c r="AE24" s="190" t="s">
        <v>43</v>
      </c>
      <c r="AF24" s="191">
        <f>+IF(AE24=Listas!$E$46,Listas!$F$46,IF(AE24=Listas!$E$47,Listas!$F$47,""))</f>
        <v>0.15</v>
      </c>
      <c r="AG24" s="193">
        <f>IFERROR(AC24+AF24,"")</f>
        <v>0.4</v>
      </c>
      <c r="AH24" s="190" t="s">
        <v>57</v>
      </c>
      <c r="AI24" s="194" t="s">
        <v>58</v>
      </c>
      <c r="AJ24" s="195" t="s">
        <v>59</v>
      </c>
      <c r="AK24" s="226" t="str">
        <f t="shared" si="0"/>
        <v>Baja</v>
      </c>
      <c r="AL24" s="227">
        <f>IF(AD24=Listas!$G$53,N24-(N24*AG24),N24)</f>
        <v>0.36</v>
      </c>
      <c r="AM24" s="538">
        <f>+IF(AL33="","",AL33)</f>
        <v>0.1512</v>
      </c>
      <c r="AN24" s="226" t="str">
        <f>IF(AO24="","",IF(AO24&lt;=20%,"Leve",IF(AO24&lt;=40%,"Menor",IF(AO24&lt;=60%,"Moderado",IF(AO24&lt;=80%,"Mayor","Catastrófico")))))</f>
        <v>Catastrófico</v>
      </c>
      <c r="AO24" s="227">
        <f>IF(AD24=Listas!$G$55,Q24-(Q24*AG24),Q24)</f>
        <v>1</v>
      </c>
      <c r="AP24" s="538">
        <f>+IF(AO33="","",AO33)</f>
        <v>1</v>
      </c>
      <c r="AQ24" s="539" t="str">
        <f>+IF(AM24=0,"",IF(AM24&lt;=$BN$22,$BO$22,IF(AM24&lt;=$BN$21,$BO$21,IF(AM24&lt;=$BN$20,$BO$20,IF(AM24&lt;=$BN$19,$BO$19,IF(AM24&lt;=$BN$18,$BO$18,""))))))</f>
        <v>Muy Baja</v>
      </c>
      <c r="AR24" s="539" t="str">
        <f>+IF(AP24=0,"",IF(AP24&lt;=$BP$16,$BP$17,IF(AP24&lt;=$BQ$16,$BQ$17,IF(AP24&lt;=$BR$16,$BR$17,IF(AP24&lt;=$BS$16,$BS$17,IF(AP24&lt;=$BT$16,$BT$17,""))))))</f>
        <v>Catastrófico</v>
      </c>
      <c r="AS24" s="539" t="str">
        <f>IF(AQ24=$BO$18,IF(AR24=$BP$17,$BP$18,IF(AR24=$BQ$17,$BQ$18,IF(AR24=$BR$17,$BR$18,IF(AR24=$BS$17,$BS$18,IF(AR24=$BT$17,$BT$18))))),IF(AQ24=$BO$19,IF(AR24=$BP$17,$BP$19,IF(AR24=$BQ$17,$BQ$19,IF(AR24=$BR$17,$BR$19,IF(AR24=$BS$17,$BS$19,IF(AR24=$BT$17,$BT$19))))),IF(AQ24=$BO$20,IF(AR24=$BP$17,$BP$20,IF(AR24=$BQ$17,$BQ$20,IF(AR24=$BR$17,$BR$20,IF(AR24=$BS$17,$BS$20,IF(AR24=$BT$17,$BT$20))))),IF(AQ24=$BO$21,IF(AR24=$BP$17,$BP$21,IF(AR24=$BQ$17,$BQ$21,IF(AR24=$BR$17,$BR$21,IF(AR24=$BS$17,$BS$21,IF(AR24=$BT$17,$BT$21))))),IF(AQ24=$BO$22,IF(AR24=$BP$17,$BP$22,IF(AR24=$BQ$17,$BQ$22,IF(AR24=$BR$17,$BR$22,IF(AR24=$BS$17,$BS$22,IF(AR24=$BT$17,$BT$22))))),"")))))</f>
        <v>Extremo</v>
      </c>
      <c r="AT24" s="532" t="str">
        <f>IF(AU24="","",IF(AU24=Listas!$F$61,Listas!$G$61,IF(AU24=Listas!$E$64,Listas!$G$64)))</f>
        <v>Requiere Plan de Acción</v>
      </c>
      <c r="AU24" s="476" t="str">
        <f>IF(AS24="","",IF(OR(AS24=Listas!$E$61,AS24=Listas!$E$62),Listas!$F$61,IF(AS24=Listas!$E$63,Listas!$F$63,IF(AS24=Listas!$E$64,Listas!$F$64))))</f>
        <v>Reducir, evitar, compartir o transferir el riesgo</v>
      </c>
      <c r="AV24" s="252" t="s">
        <v>80</v>
      </c>
      <c r="AW24" s="390" t="s">
        <v>276</v>
      </c>
      <c r="AX24" s="371" t="s">
        <v>277</v>
      </c>
      <c r="AY24" s="372" t="s">
        <v>202</v>
      </c>
      <c r="AZ24" s="372" t="s">
        <v>203</v>
      </c>
      <c r="BA24" s="373" t="s">
        <v>278</v>
      </c>
    </row>
    <row r="25" spans="2:83" ht="63" thickTop="1" thickBot="1" x14ac:dyDescent="0.4">
      <c r="B25" s="479" t="s">
        <v>263</v>
      </c>
      <c r="C25" s="465"/>
      <c r="D25" s="481"/>
      <c r="E25" s="484"/>
      <c r="F25" s="487"/>
      <c r="G25" s="487"/>
      <c r="H25" s="490"/>
      <c r="I25" s="490"/>
      <c r="J25" s="493"/>
      <c r="K25" s="490"/>
      <c r="L25" s="496"/>
      <c r="M25" s="499"/>
      <c r="N25" s="505"/>
      <c r="O25" s="496"/>
      <c r="P25" s="502"/>
      <c r="Q25" s="505"/>
      <c r="R25" s="243"/>
      <c r="S25" s="522"/>
      <c r="T25" s="111" t="s">
        <v>192</v>
      </c>
      <c r="U25" s="6" t="s">
        <v>279</v>
      </c>
      <c r="V25" s="316" t="s">
        <v>280</v>
      </c>
      <c r="W25" s="317" t="s">
        <v>281</v>
      </c>
      <c r="X25" s="317" t="s">
        <v>282</v>
      </c>
      <c r="Y25" s="318" t="s">
        <v>283</v>
      </c>
      <c r="Z25" s="319" t="s">
        <v>284</v>
      </c>
      <c r="AA25" s="314" t="s">
        <v>285</v>
      </c>
      <c r="AB25" s="190" t="s">
        <v>42</v>
      </c>
      <c r="AC25" s="191">
        <f>IF(AB25=Listas!$B$46,Listas!$C$46,IF(AB25=Listas!$B$47,Listas!$C$47,IF(AB25=Listas!$B$48,Listas!$C$48,"")))</f>
        <v>0.15</v>
      </c>
      <c r="AD25" s="192" t="str">
        <f>IF(OR(AB25=Listas!$F$53,AB25=Listas!$F$54),Listas!$G$53,IF(AB25=Listas!$F$55,Listas!$G$55,""))</f>
        <v>Probabilidad</v>
      </c>
      <c r="AE25" s="190" t="s">
        <v>43</v>
      </c>
      <c r="AF25" s="121">
        <f>+IF(AE25=Listas!$E$46,Listas!$F$46,IF(AE25=Listas!$E$47,Listas!$F$47,""))</f>
        <v>0.15</v>
      </c>
      <c r="AG25" s="193">
        <f>IFERROR(AC25+AF25,"")</f>
        <v>0.3</v>
      </c>
      <c r="AH25" s="190" t="s">
        <v>57</v>
      </c>
      <c r="AI25" s="194" t="s">
        <v>58</v>
      </c>
      <c r="AJ25" s="195" t="s">
        <v>59</v>
      </c>
      <c r="AK25" s="180" t="str">
        <f t="shared" si="0"/>
        <v>Baja</v>
      </c>
      <c r="AL25" s="181">
        <f>IF(AD25=Listas!$G$53,AL24-(AL24*AG25),AL24)</f>
        <v>0.252</v>
      </c>
      <c r="AM25" s="508"/>
      <c r="AN25" s="180" t="str">
        <f t="shared" si="1"/>
        <v>Catastrófico</v>
      </c>
      <c r="AO25" s="181">
        <f>IF(AD25=Listas!$G$55,AO24-(AO24*AG25),AO24)</f>
        <v>1</v>
      </c>
      <c r="AP25" s="508"/>
      <c r="AQ25" s="470"/>
      <c r="AR25" s="470"/>
      <c r="AS25" s="470"/>
      <c r="AT25" s="533"/>
      <c r="AU25" s="476"/>
      <c r="AV25" s="254" t="s">
        <v>90</v>
      </c>
      <c r="AW25" s="391" t="s">
        <v>286</v>
      </c>
      <c r="AX25" s="374" t="s">
        <v>287</v>
      </c>
      <c r="AY25" s="375" t="s">
        <v>288</v>
      </c>
      <c r="AZ25" s="375" t="s">
        <v>288</v>
      </c>
      <c r="BA25" s="376" t="s">
        <v>289</v>
      </c>
    </row>
    <row r="26" spans="2:83" ht="141" customHeight="1" thickTop="1" thickBot="1" x14ac:dyDescent="0.4">
      <c r="B26" s="479" t="s">
        <v>263</v>
      </c>
      <c r="C26" s="465"/>
      <c r="D26" s="481"/>
      <c r="E26" s="484"/>
      <c r="F26" s="487"/>
      <c r="G26" s="487"/>
      <c r="H26" s="490"/>
      <c r="I26" s="490"/>
      <c r="J26" s="493"/>
      <c r="K26" s="490"/>
      <c r="L26" s="496"/>
      <c r="M26" s="499"/>
      <c r="N26" s="505"/>
      <c r="O26" s="496"/>
      <c r="P26" s="502"/>
      <c r="Q26" s="505"/>
      <c r="R26" s="244"/>
      <c r="S26" s="522"/>
      <c r="T26" s="111" t="s">
        <v>208</v>
      </c>
      <c r="U26" s="6" t="s">
        <v>290</v>
      </c>
      <c r="V26" s="316" t="s">
        <v>280</v>
      </c>
      <c r="W26" s="317" t="s">
        <v>291</v>
      </c>
      <c r="X26" s="319" t="s">
        <v>292</v>
      </c>
      <c r="Y26" s="317" t="s">
        <v>293</v>
      </c>
      <c r="Z26" s="319" t="s">
        <v>294</v>
      </c>
      <c r="AA26" s="314" t="s">
        <v>284</v>
      </c>
      <c r="AB26" s="190" t="s">
        <v>40</v>
      </c>
      <c r="AC26" s="191">
        <f>IF(AB26=Listas!$B$46,Listas!$C$46,IF(AB26=Listas!$B$47,Listas!$C$47,IF(AB26=Listas!$B$48,Listas!$C$48,"")))</f>
        <v>0.25</v>
      </c>
      <c r="AD26" s="192" t="str">
        <f>IF(OR(AB26=Listas!$F$53,AB26=Listas!$F$54),Listas!$G$53,IF(AB26=Listas!$F$55,Listas!$G$55,""))</f>
        <v>Probabilidad</v>
      </c>
      <c r="AE26" s="190" t="s">
        <v>43</v>
      </c>
      <c r="AF26" s="121">
        <f>+IF(AE26=Listas!$E$46,Listas!$F$46,IF(AE26=Listas!$E$47,Listas!$F$47,""))</f>
        <v>0.15</v>
      </c>
      <c r="AG26" s="193">
        <f>IFERROR(AC26+AF26,"")</f>
        <v>0.4</v>
      </c>
      <c r="AH26" s="196" t="s">
        <v>57</v>
      </c>
      <c r="AI26" s="197" t="s">
        <v>58</v>
      </c>
      <c r="AJ26" s="198" t="s">
        <v>59</v>
      </c>
      <c r="AK26" s="180" t="str">
        <f t="shared" si="0"/>
        <v>Muy baja</v>
      </c>
      <c r="AL26" s="181">
        <f>IF(AD26=Listas!$G$53,AL25-(AL25*AG26),AL25)</f>
        <v>0.1512</v>
      </c>
      <c r="AM26" s="508"/>
      <c r="AN26" s="180" t="str">
        <f t="shared" si="1"/>
        <v>Catastrófico</v>
      </c>
      <c r="AO26" s="181">
        <f>IF(AD26=Listas!$G$55,AO25-(AO25*AG26),AO25)</f>
        <v>1</v>
      </c>
      <c r="AP26" s="508"/>
      <c r="AQ26" s="470"/>
      <c r="AR26" s="470"/>
      <c r="AS26" s="470"/>
      <c r="AT26" s="533"/>
      <c r="AU26" s="476"/>
      <c r="AV26" s="264"/>
      <c r="AW26" s="392"/>
      <c r="AX26" s="377"/>
      <c r="AY26" s="377"/>
      <c r="AZ26" s="377"/>
      <c r="BA26" s="378"/>
    </row>
    <row r="27" spans="2:83" ht="15" hidden="1" customHeight="1" thickBot="1" x14ac:dyDescent="0.4">
      <c r="B27" s="479" t="s">
        <v>263</v>
      </c>
      <c r="C27" s="277"/>
      <c r="D27" s="481"/>
      <c r="E27" s="484"/>
      <c r="F27" s="487"/>
      <c r="G27" s="487"/>
      <c r="H27" s="490"/>
      <c r="I27" s="490"/>
      <c r="J27" s="493"/>
      <c r="K27" s="490"/>
      <c r="L27" s="496"/>
      <c r="M27" s="499"/>
      <c r="N27" s="505"/>
      <c r="O27" s="496"/>
      <c r="P27" s="502"/>
      <c r="Q27" s="505"/>
      <c r="R27" s="244"/>
      <c r="S27" s="522"/>
      <c r="T27" s="111" t="s">
        <v>225</v>
      </c>
      <c r="U27" s="6"/>
      <c r="V27" s="320"/>
      <c r="W27" s="320"/>
      <c r="X27" s="320"/>
      <c r="Y27" s="320"/>
      <c r="Z27" s="320"/>
      <c r="AA27" s="320"/>
      <c r="AB27" s="190"/>
      <c r="AC27" s="191" t="str">
        <f>IF(AB27=Listas!$B$46,Listas!$C$46,IF(AB27=Listas!$B$47,Listas!$C$47,IF(AB27=Listas!$B$48,Listas!$C$48,"")))</f>
        <v/>
      </c>
      <c r="AD27" s="192" t="str">
        <f>IF(OR(AB27=Listas!$F$53,AB27=Listas!$F$54),Listas!$G$53,IF(AB27=Listas!$F$55,Listas!$G$55,""))</f>
        <v/>
      </c>
      <c r="AE27" s="190"/>
      <c r="AF27" s="121" t="str">
        <f>+IF(AE27=Listas!$E$46,Listas!$F$46,IF(AE27=Listas!$E$47,Listas!$F$47,""))</f>
        <v/>
      </c>
      <c r="AG27" s="193" t="str">
        <f t="shared" ref="AG27:AG33" si="3">IFERROR(AC27+AF27,"")</f>
        <v/>
      </c>
      <c r="AH27" s="199"/>
      <c r="AI27" s="200"/>
      <c r="AJ27" s="201"/>
      <c r="AK27" s="180" t="str">
        <f t="shared" si="0"/>
        <v>Muy baja</v>
      </c>
      <c r="AL27" s="181">
        <f>IF(AD27=Listas!$G$53,AL26-(AL26*AG27),AL26)</f>
        <v>0.1512</v>
      </c>
      <c r="AM27" s="508"/>
      <c r="AN27" s="180" t="str">
        <f t="shared" si="1"/>
        <v>Catastrófico</v>
      </c>
      <c r="AO27" s="181">
        <f>IF(AD27=Listas!$G$55,AO26-(AO26*AG27),AO26)</f>
        <v>1</v>
      </c>
      <c r="AP27" s="508"/>
      <c r="AQ27" s="470"/>
      <c r="AR27" s="470"/>
      <c r="AS27" s="470"/>
      <c r="AT27" s="533"/>
      <c r="AU27" s="476"/>
      <c r="AV27" s="264"/>
      <c r="AW27" s="393"/>
      <c r="AX27" s="379"/>
      <c r="AY27" s="379"/>
      <c r="AZ27" s="379"/>
      <c r="BA27" s="379"/>
    </row>
    <row r="28" spans="2:83" ht="15" hidden="1" customHeight="1" thickTop="1" x14ac:dyDescent="0.35">
      <c r="B28" s="479" t="s">
        <v>263</v>
      </c>
      <c r="C28" s="277"/>
      <c r="D28" s="481"/>
      <c r="E28" s="484"/>
      <c r="F28" s="487"/>
      <c r="G28" s="487"/>
      <c r="H28" s="490"/>
      <c r="I28" s="490"/>
      <c r="J28" s="493"/>
      <c r="K28" s="490"/>
      <c r="L28" s="496"/>
      <c r="M28" s="499"/>
      <c r="N28" s="505"/>
      <c r="O28" s="496"/>
      <c r="P28" s="502"/>
      <c r="Q28" s="505"/>
      <c r="R28" s="244"/>
      <c r="S28" s="522"/>
      <c r="T28" s="111" t="s">
        <v>238</v>
      </c>
      <c r="U28" s="6"/>
      <c r="V28" s="320"/>
      <c r="W28" s="320"/>
      <c r="X28" s="320"/>
      <c r="Y28" s="320"/>
      <c r="Z28" s="320"/>
      <c r="AA28" s="320"/>
      <c r="AB28" s="202"/>
      <c r="AC28" s="191" t="str">
        <f>IF(AB28=Listas!$B$46,Listas!$C$46,IF(AB28=Listas!$B$47,Listas!$C$47,IF(AB28=Listas!$B$48,Listas!$C$48,"")))</f>
        <v/>
      </c>
      <c r="AD28" s="192" t="str">
        <f>IF(OR(AB28=Listas!$F$53,AB28=Listas!$F$54),Listas!$G$53,IF(AB28=Listas!$F$55,Listas!$G$55,""))</f>
        <v/>
      </c>
      <c r="AE28" s="202"/>
      <c r="AF28" s="121" t="str">
        <f>+IF(AE28=Listas!$E$46,Listas!$F$46,IF(AE28=Listas!$E$47,Listas!$F$47,""))</f>
        <v/>
      </c>
      <c r="AG28" s="193" t="str">
        <f t="shared" si="3"/>
        <v/>
      </c>
      <c r="AH28" s="190"/>
      <c r="AI28" s="194"/>
      <c r="AJ28" s="195"/>
      <c r="AK28" s="180" t="str">
        <f t="shared" si="0"/>
        <v>Muy baja</v>
      </c>
      <c r="AL28" s="181">
        <f>IF(AD28=Listas!$G$53,AL27-(AL27*AG28),AL27)</f>
        <v>0.1512</v>
      </c>
      <c r="AM28" s="508"/>
      <c r="AN28" s="180" t="str">
        <f t="shared" si="1"/>
        <v>Catastrófico</v>
      </c>
      <c r="AO28" s="181">
        <f>IF(AD28=Listas!$G$55,AO27-(AO27*AG28),AO27)</f>
        <v>1</v>
      </c>
      <c r="AP28" s="508"/>
      <c r="AQ28" s="470"/>
      <c r="AR28" s="470"/>
      <c r="AS28" s="470"/>
      <c r="AT28" s="533"/>
      <c r="AU28" s="476"/>
      <c r="AV28" s="264"/>
      <c r="AW28" s="291"/>
      <c r="AX28" s="379"/>
      <c r="AY28" s="379"/>
      <c r="AZ28" s="379"/>
      <c r="BA28" s="379"/>
    </row>
    <row r="29" spans="2:83" ht="15.75" hidden="1" customHeight="1" thickTop="1" x14ac:dyDescent="0.35">
      <c r="B29" s="479" t="s">
        <v>263</v>
      </c>
      <c r="C29" s="277"/>
      <c r="D29" s="481"/>
      <c r="E29" s="484"/>
      <c r="F29" s="487"/>
      <c r="G29" s="487"/>
      <c r="H29" s="490"/>
      <c r="I29" s="490"/>
      <c r="J29" s="493"/>
      <c r="K29" s="490"/>
      <c r="L29" s="496"/>
      <c r="M29" s="499"/>
      <c r="N29" s="505"/>
      <c r="O29" s="496"/>
      <c r="P29" s="502"/>
      <c r="Q29" s="505"/>
      <c r="R29" s="245"/>
      <c r="S29" s="522"/>
      <c r="T29" s="111" t="s">
        <v>246</v>
      </c>
      <c r="U29" s="6"/>
      <c r="V29" s="320"/>
      <c r="W29" s="320"/>
      <c r="X29" s="320"/>
      <c r="Y29" s="320"/>
      <c r="Z29" s="320"/>
      <c r="AA29" s="320"/>
      <c r="AB29" s="202"/>
      <c r="AC29" s="191" t="str">
        <f>IF(AB29=Listas!$B$46,Listas!$C$46,IF(AB29=Listas!$B$47,Listas!$C$47,IF(AB29=Listas!$B$48,Listas!$C$48,"")))</f>
        <v/>
      </c>
      <c r="AD29" s="192" t="str">
        <f>IF(OR(AB29=Listas!$F$53,AB29=Listas!$F$54),Listas!$G$53,IF(AB29=Listas!$F$55,Listas!$G$55,""))</f>
        <v/>
      </c>
      <c r="AE29" s="202"/>
      <c r="AF29" s="121" t="str">
        <f>+IF(AE29=Listas!$E$46,Listas!$F$46,IF(AE29=Listas!$E$47,Listas!$F$47,""))</f>
        <v/>
      </c>
      <c r="AG29" s="193" t="str">
        <f t="shared" si="3"/>
        <v/>
      </c>
      <c r="AH29" s="190"/>
      <c r="AI29" s="194"/>
      <c r="AJ29" s="195"/>
      <c r="AK29" s="180" t="str">
        <f t="shared" si="0"/>
        <v>Muy baja</v>
      </c>
      <c r="AL29" s="181">
        <f>IF(AD29=Listas!$G$53,AL28-(AL28*AG29),AL28)</f>
        <v>0.1512</v>
      </c>
      <c r="AM29" s="508"/>
      <c r="AN29" s="180" t="str">
        <f t="shared" si="1"/>
        <v>Catastrófico</v>
      </c>
      <c r="AO29" s="181">
        <f>IF(AD29=Listas!$G$55,AO28-(AO28*AG29),AO28)</f>
        <v>1</v>
      </c>
      <c r="AP29" s="508"/>
      <c r="AQ29" s="470"/>
      <c r="AR29" s="470"/>
      <c r="AS29" s="470"/>
      <c r="AT29" s="533"/>
      <c r="AU29" s="476"/>
      <c r="AV29" s="266"/>
      <c r="AW29" s="291"/>
      <c r="AX29" s="379"/>
      <c r="AY29" s="379"/>
      <c r="AZ29" s="379"/>
      <c r="BA29" s="379"/>
    </row>
    <row r="30" spans="2:83" ht="15" hidden="1" customHeight="1" thickTop="1" x14ac:dyDescent="0.35">
      <c r="B30" s="479" t="s">
        <v>263</v>
      </c>
      <c r="C30" s="277"/>
      <c r="D30" s="481"/>
      <c r="E30" s="484"/>
      <c r="F30" s="487"/>
      <c r="G30" s="487"/>
      <c r="H30" s="490"/>
      <c r="I30" s="490"/>
      <c r="J30" s="493"/>
      <c r="K30" s="490"/>
      <c r="L30" s="496"/>
      <c r="M30" s="499"/>
      <c r="N30" s="505"/>
      <c r="O30" s="496"/>
      <c r="P30" s="502"/>
      <c r="Q30" s="505"/>
      <c r="R30" s="246"/>
      <c r="S30" s="522"/>
      <c r="T30" s="111" t="s">
        <v>252</v>
      </c>
      <c r="U30" s="6"/>
      <c r="V30" s="320"/>
      <c r="W30" s="320"/>
      <c r="X30" s="320"/>
      <c r="Y30" s="320"/>
      <c r="Z30" s="320"/>
      <c r="AA30" s="320"/>
      <c r="AB30" s="202"/>
      <c r="AC30" s="191" t="str">
        <f>IF(AB30=Listas!$B$46,Listas!$C$46,IF(AB30=Listas!$B$47,Listas!$C$47,IF(AB30=Listas!$B$48,Listas!$C$48,"")))</f>
        <v/>
      </c>
      <c r="AD30" s="192" t="str">
        <f>IF(OR(AB30=Listas!$F$53,AB30=Listas!$F$54),Listas!$G$53,IF(AB30=Listas!$F$55,Listas!$G$55,""))</f>
        <v/>
      </c>
      <c r="AE30" s="202"/>
      <c r="AF30" s="121" t="str">
        <f>+IF(AE30=Listas!$E$46,Listas!$F$46,IF(AE30=Listas!$E$47,Listas!$F$47,""))</f>
        <v/>
      </c>
      <c r="AG30" s="193" t="str">
        <f t="shared" si="3"/>
        <v/>
      </c>
      <c r="AH30" s="190"/>
      <c r="AI30" s="194"/>
      <c r="AJ30" s="195"/>
      <c r="AK30" s="180" t="str">
        <f t="shared" si="0"/>
        <v>Muy baja</v>
      </c>
      <c r="AL30" s="181">
        <f>IF(AD30=Listas!$G$53,AL29-(AL29*AG30),AL29)</f>
        <v>0.1512</v>
      </c>
      <c r="AM30" s="508"/>
      <c r="AN30" s="180" t="str">
        <f t="shared" si="1"/>
        <v>Catastrófico</v>
      </c>
      <c r="AO30" s="181">
        <f>IF(AD30=Listas!$G$55,AO29-(AO29*AG30),AO29)</f>
        <v>1</v>
      </c>
      <c r="AP30" s="508"/>
      <c r="AQ30" s="470"/>
      <c r="AR30" s="470"/>
      <c r="AS30" s="470"/>
      <c r="AT30" s="533"/>
      <c r="AU30" s="476"/>
      <c r="AV30" s="267"/>
      <c r="AW30" s="291"/>
      <c r="AX30" s="379"/>
      <c r="AY30" s="379"/>
      <c r="AZ30" s="379"/>
      <c r="BA30" s="379"/>
    </row>
    <row r="31" spans="2:83" ht="15" hidden="1" customHeight="1" thickTop="1" x14ac:dyDescent="0.35">
      <c r="B31" s="479" t="s">
        <v>263</v>
      </c>
      <c r="C31" s="277"/>
      <c r="D31" s="481"/>
      <c r="E31" s="484"/>
      <c r="F31" s="487"/>
      <c r="G31" s="487"/>
      <c r="H31" s="490"/>
      <c r="I31" s="490"/>
      <c r="J31" s="493"/>
      <c r="K31" s="490"/>
      <c r="L31" s="496"/>
      <c r="M31" s="499"/>
      <c r="N31" s="505"/>
      <c r="O31" s="496"/>
      <c r="P31" s="502"/>
      <c r="Q31" s="505"/>
      <c r="R31" s="246"/>
      <c r="S31" s="522"/>
      <c r="T31" s="111" t="s">
        <v>257</v>
      </c>
      <c r="U31" s="6"/>
      <c r="V31" s="320"/>
      <c r="W31" s="320"/>
      <c r="X31" s="320"/>
      <c r="Y31" s="320"/>
      <c r="Z31" s="320"/>
      <c r="AA31" s="320"/>
      <c r="AB31" s="202"/>
      <c r="AC31" s="191" t="str">
        <f>IF(AB31=Listas!$B$46,Listas!$C$46,IF(AB31=Listas!$B$47,Listas!$C$47,IF(AB31=Listas!$B$48,Listas!$C$48,"")))</f>
        <v/>
      </c>
      <c r="AD31" s="192" t="str">
        <f>IF(OR(AB31=Listas!$F$53,AB31=Listas!$F$54),Listas!$G$53,IF(AB31=Listas!$F$55,Listas!$G$55,""))</f>
        <v/>
      </c>
      <c r="AE31" s="202"/>
      <c r="AF31" s="121" t="str">
        <f>+IF(AE31=Listas!$E$46,Listas!$F$46,IF(AE31=Listas!$E$47,Listas!$F$47,""))</f>
        <v/>
      </c>
      <c r="AG31" s="193" t="str">
        <f t="shared" si="3"/>
        <v/>
      </c>
      <c r="AH31" s="190"/>
      <c r="AI31" s="194"/>
      <c r="AJ31" s="195"/>
      <c r="AK31" s="180" t="str">
        <f t="shared" si="0"/>
        <v>Muy baja</v>
      </c>
      <c r="AL31" s="181">
        <f>IF(AD31=Listas!$G$53,AL30-(AL30*AG31),AL30)</f>
        <v>0.1512</v>
      </c>
      <c r="AM31" s="508"/>
      <c r="AN31" s="180" t="str">
        <f t="shared" si="1"/>
        <v>Catastrófico</v>
      </c>
      <c r="AO31" s="181">
        <f>IF(AD31=Listas!$G$55,AO30-(AO30*AG31),AO30)</f>
        <v>1</v>
      </c>
      <c r="AP31" s="508"/>
      <c r="AQ31" s="470"/>
      <c r="AR31" s="470"/>
      <c r="AS31" s="470"/>
      <c r="AT31" s="533"/>
      <c r="AU31" s="476"/>
      <c r="AV31" s="263"/>
      <c r="AW31" s="291"/>
      <c r="AX31" s="379"/>
      <c r="AY31" s="379"/>
      <c r="AZ31" s="379"/>
      <c r="BA31" s="379"/>
    </row>
    <row r="32" spans="2:83" ht="15" hidden="1" customHeight="1" thickTop="1" x14ac:dyDescent="0.35">
      <c r="B32" s="479" t="s">
        <v>263</v>
      </c>
      <c r="C32" s="277"/>
      <c r="D32" s="481"/>
      <c r="E32" s="484"/>
      <c r="F32" s="487"/>
      <c r="G32" s="487"/>
      <c r="H32" s="490"/>
      <c r="I32" s="490"/>
      <c r="J32" s="493"/>
      <c r="K32" s="490"/>
      <c r="L32" s="496"/>
      <c r="M32" s="499"/>
      <c r="N32" s="505"/>
      <c r="O32" s="496"/>
      <c r="P32" s="502"/>
      <c r="Q32" s="505"/>
      <c r="R32" s="246"/>
      <c r="S32" s="522"/>
      <c r="T32" s="111" t="s">
        <v>260</v>
      </c>
      <c r="U32" s="6"/>
      <c r="V32" s="320"/>
      <c r="W32" s="320"/>
      <c r="X32" s="320"/>
      <c r="Y32" s="320"/>
      <c r="Z32" s="320"/>
      <c r="AA32" s="320"/>
      <c r="AB32" s="202"/>
      <c r="AC32" s="191" t="str">
        <f>IF(AB32=Listas!$B$46,Listas!$C$46,IF(AB32=Listas!$B$47,Listas!$C$47,IF(AB32=Listas!$B$48,Listas!$C$48,"")))</f>
        <v/>
      </c>
      <c r="AD32" s="192" t="str">
        <f>IF(OR(AB32=Listas!$F$53,AB32=Listas!$F$54),Listas!$G$53,IF(AB32=Listas!$F$55,Listas!$G$55,""))</f>
        <v/>
      </c>
      <c r="AE32" s="202"/>
      <c r="AF32" s="121" t="str">
        <f>+IF(AE32=Listas!$E$46,Listas!$F$46,IF(AE32=Listas!$E$47,Listas!$F$47,""))</f>
        <v/>
      </c>
      <c r="AG32" s="193" t="str">
        <f t="shared" si="3"/>
        <v/>
      </c>
      <c r="AH32" s="190"/>
      <c r="AI32" s="194"/>
      <c r="AJ32" s="195"/>
      <c r="AK32" s="180" t="str">
        <f t="shared" si="0"/>
        <v>Muy baja</v>
      </c>
      <c r="AL32" s="181">
        <f>IF(AD32=Listas!$G$53,AL31-(AL31*AG32),AL31)</f>
        <v>0.1512</v>
      </c>
      <c r="AM32" s="508"/>
      <c r="AN32" s="180" t="str">
        <f t="shared" si="1"/>
        <v>Catastrófico</v>
      </c>
      <c r="AO32" s="181">
        <f>IF(AD32=Listas!$G$55,AO31-(AO31*AG32),AO31)</f>
        <v>1</v>
      </c>
      <c r="AP32" s="508"/>
      <c r="AQ32" s="470"/>
      <c r="AR32" s="470"/>
      <c r="AS32" s="470"/>
      <c r="AT32" s="533"/>
      <c r="AU32" s="476"/>
      <c r="AV32" s="264"/>
      <c r="AW32" s="291"/>
      <c r="AX32" s="379"/>
      <c r="AY32" s="379"/>
      <c r="AZ32" s="379"/>
      <c r="BA32" s="379"/>
    </row>
    <row r="33" spans="2:53" ht="15.75" hidden="1" customHeight="1" thickTop="1" x14ac:dyDescent="0.35">
      <c r="B33" s="479" t="s">
        <v>263</v>
      </c>
      <c r="C33" s="277"/>
      <c r="D33" s="482"/>
      <c r="E33" s="485"/>
      <c r="F33" s="488"/>
      <c r="G33" s="488"/>
      <c r="H33" s="491"/>
      <c r="I33" s="491"/>
      <c r="J33" s="494"/>
      <c r="K33" s="490"/>
      <c r="L33" s="496"/>
      <c r="M33" s="500"/>
      <c r="N33" s="506"/>
      <c r="O33" s="497"/>
      <c r="P33" s="503"/>
      <c r="Q33" s="506"/>
      <c r="R33" s="247"/>
      <c r="S33" s="523"/>
      <c r="T33" s="111" t="s">
        <v>261</v>
      </c>
      <c r="U33" s="115"/>
      <c r="V33" s="321"/>
      <c r="W33" s="321"/>
      <c r="X33" s="321"/>
      <c r="Y33" s="321"/>
      <c r="Z33" s="321"/>
      <c r="AA33" s="321"/>
      <c r="AB33" s="203"/>
      <c r="AC33" s="204" t="str">
        <f>IF(AB33=Listas!$B$46,Listas!$C$46,IF(AB33=Listas!$B$47,Listas!$C$47,IF(AB33=Listas!$B$48,Listas!$C$48,"")))</f>
        <v/>
      </c>
      <c r="AD33" s="205" t="str">
        <f>IF(OR(AB33=Listas!$F$53,AB33=Listas!$F$54),Listas!$G$53,IF(AB33=Listas!$F$55,Listas!$G$55,""))</f>
        <v/>
      </c>
      <c r="AE33" s="203"/>
      <c r="AF33" s="122" t="str">
        <f>+IF(AE33=Listas!$E$46,Listas!$F$46,IF(AE33=Listas!$E$47,Listas!$F$47,""))</f>
        <v/>
      </c>
      <c r="AG33" s="206" t="str">
        <f t="shared" si="3"/>
        <v/>
      </c>
      <c r="AH33" s="207"/>
      <c r="AI33" s="208"/>
      <c r="AJ33" s="209"/>
      <c r="AK33" s="182" t="str">
        <f t="shared" si="0"/>
        <v>Muy baja</v>
      </c>
      <c r="AL33" s="183">
        <f>IF(AD33=Listas!$G$53,AL32-(AL32*AG33),AL32)</f>
        <v>0.1512</v>
      </c>
      <c r="AM33" s="509"/>
      <c r="AN33" s="182" t="str">
        <f t="shared" si="1"/>
        <v>Catastrófico</v>
      </c>
      <c r="AO33" s="183">
        <f>IF(AD33=Listas!$G$55,AO32-(AO32*AG33),AO32)</f>
        <v>1</v>
      </c>
      <c r="AP33" s="509"/>
      <c r="AQ33" s="471"/>
      <c r="AR33" s="471"/>
      <c r="AS33" s="471"/>
      <c r="AT33" s="534"/>
      <c r="AU33" s="477"/>
      <c r="AV33" s="268"/>
      <c r="AW33" s="394"/>
      <c r="AX33" s="379"/>
      <c r="AY33" s="379"/>
      <c r="AZ33" s="379"/>
      <c r="BA33" s="379"/>
    </row>
    <row r="34" spans="2:53" ht="193.5" customHeight="1" thickTop="1" thickBot="1" x14ac:dyDescent="0.4">
      <c r="B34" s="543" t="s">
        <v>295</v>
      </c>
      <c r="C34" s="465" t="s">
        <v>296</v>
      </c>
      <c r="D34" s="544" t="s">
        <v>1</v>
      </c>
      <c r="E34" s="483" t="s">
        <v>297</v>
      </c>
      <c r="F34" s="486" t="s">
        <v>298</v>
      </c>
      <c r="G34" s="486" t="s">
        <v>299</v>
      </c>
      <c r="H34" s="489" t="s">
        <v>21</v>
      </c>
      <c r="I34" s="489" t="s">
        <v>22</v>
      </c>
      <c r="J34" s="492" t="s">
        <v>300</v>
      </c>
      <c r="K34" s="489" t="s">
        <v>177</v>
      </c>
      <c r="L34" s="495" t="s">
        <v>245</v>
      </c>
      <c r="M34" s="498" t="str">
        <f>+IF(L34="","",IF(L34=$CB$16,$CA$16,IF(L34=$CB$17,$CA$17,IF(L34=$CB$18,$CA$18,IF(L34=$CB$19,$CA$19,IF(L34=$CB$20,$CA$20))))))</f>
        <v>Baja</v>
      </c>
      <c r="N34" s="504">
        <f>+IF(L34="","",IF(L34=$CB$16,$CE$16,IF(L34=$CB$17,$CE$17,IF(L34=$CB$18,$CE$18,IF(L34=$CB$19,$CE$19,IF(L34=$CB$20,$CE$20))))))</f>
        <v>0.4</v>
      </c>
      <c r="O34" s="495" t="s">
        <v>179</v>
      </c>
      <c r="P34" s="501" t="str">
        <f>+IF(O34="","",IF(O34='Mapa de Calor inherente'!$AF$6,'Mapa de Calor inherente'!$AD$6,IF(O34='Mapa de Calor inherente'!$AF$7,'Mapa de Calor inherente'!$AD$7,IF(O34='Mapa de Calor inherente'!$AF$8,'Mapa de Calor inherente'!$AD$8,IF(O34='Mapa de Calor inherente'!$AF$9,'Mapa de Calor inherente'!$AD$9,IF(O34='Mapa de Calor inherente'!$AF$10,'Mapa de Calor inherente'!$AD$10,IF(O34='Mapa de Calor inherente'!$AG$6,'Mapa de Calor inherente'!$AD$6,IF(O34='Mapa de Calor inherente'!$AG$7,'Mapa de Calor inherente'!$AD$7,IF(O34='Mapa de Calor inherente'!$AG$8,'Mapa de Calor inherente'!$AD$8,IF(O34='Mapa de Calor inherente'!$AG$9,'Mapa de Calor inherente'!$AD$9,IF(O34='Mapa de Calor inherente'!$AG$10,'Mapa de Calor inherente'!$AD$10,IF(O34='Mapa de Calor inherente'!$AD$8,'Mapa de Calor inherente'!$AD$8,IF(O34='Mapa de Calor inherente'!$AD$9,'Mapa de Calor inherente'!$AD$9,IF(O34='Mapa de Calor inherente'!$AD$10,'Mapa de Calor inherente'!$AD$10))))))))))))))</f>
        <v>Catastrófico</v>
      </c>
      <c r="Q34" s="504">
        <f>+IF(O34="","",IF(O34='Mapa de Calor inherente'!$AF$6,'Mapa de Calor inherente'!$AE$6,IF(O34='Mapa de Calor inherente'!$AF$7,'Mapa de Calor inherente'!$AE$7,IF(O34='Mapa de Calor inherente'!$AF$8,'Mapa de Calor inherente'!$AE$8,IF(O34='Mapa de Calor inherente'!$AF$9,'Mapa de Calor inherente'!$AE$9,IF(O34='Mapa de Calor inherente'!$AF$10,'Mapa de Calor inherente'!$AE$10,IF(O34='Mapa de Calor inherente'!$AG$6,'Mapa de Calor inherente'!$AE$6,IF(O34='Mapa de Calor inherente'!$AG$7,'Mapa de Calor inherente'!$AE$7,IF(O34='Mapa de Calor inherente'!$AG$8,'Mapa de Calor inherente'!$AE$8,IF(O34='Mapa de Calor inherente'!$AG$9,'Mapa de Calor inherente'!$AE$9,IF(O34='Mapa de Calor inherente'!$AG$10,'Mapa de Calor inherente'!$AE$10,IF(O34='Mapa de Calor inherente'!$AD$8,'Mapa de Calor inherente'!$AE$8,IF(O34='Mapa de Calor inherente'!$AD$9,'Mapa de Calor inherente'!$AE$9,IF(O34='Mapa de Calor inherente'!$AD$10,'Mapa de Calor inherente'!$AE$10))))))))))))))</f>
        <v>1</v>
      </c>
      <c r="R34" s="165"/>
      <c r="S34" s="501" t="str">
        <f>+IF(M34=$BO$18,IF(P34=$BP$17,$BP$18,IF(P34=$BQ$17,$BQ$18,IF(P34=$BR$17,$BR$18,IF(P34=$BS$17,$BS$18,IF(P34=$BT$17,$BT$18))))),IF(M34=$BO$19,IF(P34=$BP$17,$BP$19,IF(P34=$BQ$17,$BQ$19,IF(P34=$BR$17,$BR$19,IF(P34=$BS$17,$BS$19,IF(P34=$BT$17,$BT$19))))),IF(M34=$BO$20,IF(P34=$BP$17,$BP$20,IF(P34=$BQ$17,$BQ$20,IF(P34=$BR$17,$BR$20,IF(P34=$BS$17,$BS$20,IF(P34=$BT$17,$BT$20))))),IF(M34=$BO$21,IF(P34=$BP$17,$BP$21,IF(P34=$BQ$17,$BQ$21,IF(P34=$BR$17,$BR$21,IF(P34=$BS$17,$BS$21,IF(P34=$BT$17,$BT$21))))),IF(M34=$BO$22,IF(P34=$BP$17,$BP$22,IF(P34=$BQ$17,$BQ$22,IF(P34=$BR$17,$BR$22,IF(P34=$BS$17,$BS$22,IF(P34=$BT$17,$BT$22))))),"")))))</f>
        <v>Extremo</v>
      </c>
      <c r="T34" s="117" t="s">
        <v>180</v>
      </c>
      <c r="U34" s="343" t="s">
        <v>301</v>
      </c>
      <c r="V34" s="322" t="s">
        <v>302</v>
      </c>
      <c r="W34" s="323" t="s">
        <v>303</v>
      </c>
      <c r="X34" s="323" t="s">
        <v>304</v>
      </c>
      <c r="Y34" s="323" t="s">
        <v>305</v>
      </c>
      <c r="Z34" s="324" t="s">
        <v>306</v>
      </c>
      <c r="AA34" s="325" t="s">
        <v>307</v>
      </c>
      <c r="AB34" s="184" t="s">
        <v>40</v>
      </c>
      <c r="AC34" s="185">
        <f>IF(AB34=Listas!$B$46,Listas!$C$46,IF(AB34=Listas!$B$47,Listas!$C$47,IF(AB34=Listas!$B$48,Listas!$C$48,"")))</f>
        <v>0.25</v>
      </c>
      <c r="AD34" s="186" t="str">
        <f>IF(OR(AB34=Listas!$F$53,AB34=Listas!$F$54),Listas!$G$53,IF(AB34=Listas!$F$55,Listas!$G$55,""))</f>
        <v>Probabilidad</v>
      </c>
      <c r="AE34" s="184" t="s">
        <v>43</v>
      </c>
      <c r="AF34" s="185">
        <f>+IF(AE34=Listas!$E$46,Listas!$F$46,IF(AE34=Listas!$E$47,Listas!$F$47,""))</f>
        <v>0.15</v>
      </c>
      <c r="AG34" s="187">
        <f>IFERROR(AC34+AF34,"")</f>
        <v>0.4</v>
      </c>
      <c r="AH34" s="184" t="s">
        <v>57</v>
      </c>
      <c r="AI34" s="184" t="s">
        <v>58</v>
      </c>
      <c r="AJ34" s="189" t="s">
        <v>59</v>
      </c>
      <c r="AK34" s="173" t="str">
        <f t="shared" si="0"/>
        <v>Baja</v>
      </c>
      <c r="AL34" s="174">
        <f>IF(AD34=Listas!$G$53,N34-(N34*AG34),N34)</f>
        <v>0.24</v>
      </c>
      <c r="AM34" s="507">
        <f>+IF(AL43="","",AL43)</f>
        <v>0.14399999999999999</v>
      </c>
      <c r="AN34" s="173" t="str">
        <f>IF(AO34="","",IF(AO34&lt;=20%,"Leve",IF(AO34&lt;=40%,"Menor",IF(AO34&lt;=60%,"Moderado",IF(AO34&lt;=80%,"Mayor","Catastrófico")))))</f>
        <v>Catastrófico</v>
      </c>
      <c r="AO34" s="174">
        <f>IF(AD34=Listas!$G$55,Q34-(Q34*AG34),Q34)</f>
        <v>1</v>
      </c>
      <c r="AP34" s="507">
        <f>+IF(AO43="","",AO43)</f>
        <v>1</v>
      </c>
      <c r="AQ34" s="469" t="str">
        <f>+IF(AM34=0,"",IF(AM34&lt;=$BN$22,$BO$22,IF(AM34&lt;=$BN$21,$BO$21,IF(AM34&lt;=$BN$20,$BO$20,IF(AM34&lt;=$BN$19,$BO$19,IF(AM34&lt;=$BN$18,$BO$18,""))))))</f>
        <v>Muy Baja</v>
      </c>
      <c r="AR34" s="469" t="str">
        <f>+IF(AP34=0,"",IF(AP34&lt;=$BP$16,$BP$17,IF(AP34&lt;=$BQ$16,$BQ$17,IF(AP34&lt;=$BR$16,$BR$17,IF(AP34&lt;=$BS$16,$BS$17,IF(AP34&lt;=$BT$16,$BT$17,""))))))</f>
        <v>Catastrófico</v>
      </c>
      <c r="AS34" s="469" t="str">
        <f>IF(AQ34=$BO$18,IF(AR34=$BP$17,$BP$18,IF(AR34=$BQ$17,$BQ$18,IF(AR34=$BR$17,$BR$18,IF(AR34=$BS$17,$BS$18,IF(AR34=$BT$17,$BT$18))))),IF(AQ34=$BO$19,IF(AR34=$BP$17,$BP$19,IF(AR34=$BQ$17,$BQ$19,IF(AR34=$BR$17,$BR$19,IF(AR34=$BS$17,$BS$19,IF(AR34=$BT$17,$BT$19))))),IF(AQ34=$BO$20,IF(AR34=$BP$17,$BP$20,IF(AR34=$BQ$17,$BQ$20,IF(AR34=$BR$17,$BR$20,IF(AR34=$BS$17,$BS$20,IF(AR34=$BT$17,$BT$20))))),IF(AQ34=$BO$21,IF(AR34=$BP$17,$BP$21,IF(AR34=$BQ$17,$BQ$21,IF(AR34=$BR$17,$BR$21,IF(AR34=$BS$17,$BS$21,IF(AR34=$BT$17,$BT$21))))),IF(AQ34=$BO$22,IF(AR34=$BP$17,$BP$22,IF(AR34=$BQ$17,$BQ$22,IF(AR34=$BR$17,$BR$22,IF(AR34=$BS$17,$BS$22,IF(AR34=$BT$17,$BT$22))))),"")))))</f>
        <v>Extremo</v>
      </c>
      <c r="AT34" s="472" t="str">
        <f>IF(AU34="","",IF(AU34=Listas!$F$61,Listas!$G$61,IF(AU34=Listas!$E$64,Listas!$G$64)))</f>
        <v>Requiere Plan de Acción</v>
      </c>
      <c r="AU34" s="475" t="str">
        <f>IF(AS34="","",IF(OR(AS34=Listas!$E$61,AS34=Listas!$E$62),Listas!$F$61,IF(AS34=Listas!$E$63,Listas!$F$63,IF(AS34=Listas!$E$64,Listas!$F$64))))</f>
        <v>Reducir, evitar, compartir o transferir el riesgo</v>
      </c>
      <c r="AV34" s="261" t="s">
        <v>80</v>
      </c>
      <c r="AW34" s="280" t="s">
        <v>308</v>
      </c>
      <c r="AX34" s="307" t="s">
        <v>309</v>
      </c>
      <c r="AY34" s="365" t="s">
        <v>202</v>
      </c>
      <c r="AZ34" s="365" t="s">
        <v>203</v>
      </c>
      <c r="BA34" s="366" t="s">
        <v>310</v>
      </c>
    </row>
    <row r="35" spans="2:53" ht="78.5" thickTop="1" thickBot="1" x14ac:dyDescent="0.4">
      <c r="B35" s="479" t="s">
        <v>295</v>
      </c>
      <c r="C35" s="465"/>
      <c r="D35" s="545"/>
      <c r="E35" s="484"/>
      <c r="F35" s="487"/>
      <c r="G35" s="487"/>
      <c r="H35" s="490"/>
      <c r="I35" s="490"/>
      <c r="J35" s="493"/>
      <c r="K35" s="490"/>
      <c r="L35" s="496"/>
      <c r="M35" s="499"/>
      <c r="N35" s="505"/>
      <c r="O35" s="496"/>
      <c r="P35" s="502"/>
      <c r="Q35" s="505"/>
      <c r="R35" s="243"/>
      <c r="S35" s="502"/>
      <c r="T35" s="111" t="s">
        <v>192</v>
      </c>
      <c r="U35" s="116" t="s">
        <v>311</v>
      </c>
      <c r="V35" s="326" t="s">
        <v>312</v>
      </c>
      <c r="W35" s="317" t="s">
        <v>303</v>
      </c>
      <c r="X35" s="317" t="s">
        <v>304</v>
      </c>
      <c r="Y35" s="318" t="s">
        <v>313</v>
      </c>
      <c r="Z35" s="319" t="s">
        <v>306</v>
      </c>
      <c r="AA35" s="314" t="s">
        <v>314</v>
      </c>
      <c r="AB35" s="202" t="s">
        <v>40</v>
      </c>
      <c r="AC35" s="191">
        <f>IF(AB35=Listas!$B$46,Listas!$C$46,IF(AB35=Listas!$B$47,Listas!$C$47,IF(AB35=Listas!$B$48,Listas!$C$48,"")))</f>
        <v>0.25</v>
      </c>
      <c r="AD35" s="192" t="str">
        <f>IF(OR(AB35=Listas!$F$53,AB35=Listas!$F$54),Listas!$G$53,IF(AB35=Listas!$F$55,Listas!$G$55,""))</f>
        <v>Probabilidad</v>
      </c>
      <c r="AE35" s="202" t="s">
        <v>43</v>
      </c>
      <c r="AF35" s="121">
        <f>+IF(AE35=Listas!$E$46,Listas!$F$46,IF(AE35=Listas!$E$47,Listas!$F$47,""))</f>
        <v>0.15</v>
      </c>
      <c r="AG35" s="193">
        <f>IFERROR(AC35+AF35,"")</f>
        <v>0.4</v>
      </c>
      <c r="AH35" s="190" t="s">
        <v>57</v>
      </c>
      <c r="AI35" s="190" t="s">
        <v>58</v>
      </c>
      <c r="AJ35" s="195" t="s">
        <v>59</v>
      </c>
      <c r="AK35" s="180" t="str">
        <f t="shared" si="0"/>
        <v>Muy baja</v>
      </c>
      <c r="AL35" s="181">
        <f>IF(AD35=Listas!$G$53,AL34-(AL34*AG35),AL34)</f>
        <v>0.14399999999999999</v>
      </c>
      <c r="AM35" s="508"/>
      <c r="AN35" s="180" t="str">
        <f t="shared" si="1"/>
        <v>Catastrófico</v>
      </c>
      <c r="AO35" s="181">
        <f>IF(AD35=Listas!$G$55,AO34-(AO34*AG35),AO34)</f>
        <v>1</v>
      </c>
      <c r="AP35" s="508"/>
      <c r="AQ35" s="470"/>
      <c r="AR35" s="470"/>
      <c r="AS35" s="470"/>
      <c r="AT35" s="473"/>
      <c r="AU35" s="476"/>
      <c r="AV35" s="254" t="s">
        <v>90</v>
      </c>
      <c r="AW35" s="370" t="s">
        <v>315</v>
      </c>
      <c r="AX35" s="380" t="s">
        <v>309</v>
      </c>
      <c r="AY35" s="381" t="s">
        <v>316</v>
      </c>
      <c r="AZ35" s="381" t="s">
        <v>316</v>
      </c>
      <c r="BA35" s="382" t="s">
        <v>317</v>
      </c>
    </row>
    <row r="36" spans="2:53" ht="15" hidden="1" customHeight="1" thickTop="1" x14ac:dyDescent="0.35">
      <c r="B36" s="479" t="s">
        <v>295</v>
      </c>
      <c r="C36" s="277"/>
      <c r="D36" s="545"/>
      <c r="E36" s="484"/>
      <c r="F36" s="487"/>
      <c r="G36" s="487"/>
      <c r="H36" s="490"/>
      <c r="I36" s="490"/>
      <c r="J36" s="493"/>
      <c r="K36" s="490"/>
      <c r="L36" s="496"/>
      <c r="M36" s="499"/>
      <c r="N36" s="505"/>
      <c r="O36" s="496"/>
      <c r="P36" s="502"/>
      <c r="Q36" s="505"/>
      <c r="R36" s="244"/>
      <c r="S36" s="502"/>
      <c r="T36" s="111" t="s">
        <v>208</v>
      </c>
      <c r="U36" s="6"/>
      <c r="V36" s="320"/>
      <c r="W36" s="320"/>
      <c r="X36" s="320"/>
      <c r="Y36" s="320"/>
      <c r="Z36" s="320"/>
      <c r="AA36" s="320"/>
      <c r="AB36" s="202"/>
      <c r="AC36" s="191" t="str">
        <f>IF(AB36=Listas!$B$46,Listas!$C$46,IF(AB36=Listas!$B$47,Listas!$C$47,IF(AB36=Listas!$B$48,Listas!$C$48,"")))</f>
        <v/>
      </c>
      <c r="AD36" s="192" t="str">
        <f>IF(OR(AB36=Listas!$F$53,AB36=Listas!$F$54),Listas!$G$53,IF(AB36=Listas!$F$55,Listas!$G$55,""))</f>
        <v/>
      </c>
      <c r="AE36" s="202"/>
      <c r="AF36" s="121" t="str">
        <f>+IF(AE36=Listas!$E$46,Listas!$F$46,IF(AE36=Listas!$E$47,Listas!$F$47,""))</f>
        <v/>
      </c>
      <c r="AG36" s="193" t="str">
        <f>IFERROR(AC36+AF36,"")</f>
        <v/>
      </c>
      <c r="AH36" s="190"/>
      <c r="AI36" s="190"/>
      <c r="AJ36" s="195"/>
      <c r="AK36" s="180" t="str">
        <f t="shared" si="0"/>
        <v>Muy baja</v>
      </c>
      <c r="AL36" s="181">
        <f>IF(AD36=Listas!$G$53,AL35-(AL35*AG36),AL35)</f>
        <v>0.14399999999999999</v>
      </c>
      <c r="AM36" s="508"/>
      <c r="AN36" s="180" t="str">
        <f t="shared" si="1"/>
        <v>Catastrófico</v>
      </c>
      <c r="AO36" s="181">
        <f>IF(AD36=Listas!$G$55,AO35-(AO35*AG36),AO35)</f>
        <v>1</v>
      </c>
      <c r="AP36" s="508"/>
      <c r="AQ36" s="470"/>
      <c r="AR36" s="470"/>
      <c r="AS36" s="470"/>
      <c r="AT36" s="473"/>
      <c r="AU36" s="476"/>
      <c r="AV36" s="254"/>
      <c r="AW36" s="395"/>
      <c r="AX36" s="379"/>
      <c r="AY36" s="379"/>
      <c r="AZ36" s="379"/>
      <c r="BA36" s="379"/>
    </row>
    <row r="37" spans="2:53" ht="15" hidden="1" customHeight="1" thickTop="1" x14ac:dyDescent="0.35">
      <c r="B37" s="479" t="s">
        <v>295</v>
      </c>
      <c r="C37" s="277"/>
      <c r="D37" s="545"/>
      <c r="E37" s="484"/>
      <c r="F37" s="487"/>
      <c r="G37" s="487"/>
      <c r="H37" s="490"/>
      <c r="I37" s="490"/>
      <c r="J37" s="493"/>
      <c r="K37" s="490"/>
      <c r="L37" s="496"/>
      <c r="M37" s="499"/>
      <c r="N37" s="505"/>
      <c r="O37" s="496"/>
      <c r="P37" s="502"/>
      <c r="Q37" s="505"/>
      <c r="R37" s="244"/>
      <c r="S37" s="502"/>
      <c r="T37" s="111" t="s">
        <v>225</v>
      </c>
      <c r="U37" s="6"/>
      <c r="V37" s="320"/>
      <c r="W37" s="320"/>
      <c r="X37" s="320"/>
      <c r="Y37" s="320"/>
      <c r="Z37" s="320"/>
      <c r="AA37" s="320"/>
      <c r="AB37" s="202"/>
      <c r="AC37" s="191" t="str">
        <f>IF(AB37=Listas!$B$46,Listas!$C$46,IF(AB37=Listas!$B$47,Listas!$C$47,IF(AB37=Listas!$B$48,Listas!$C$48,"")))</f>
        <v/>
      </c>
      <c r="AD37" s="192" t="str">
        <f>IF(OR(AB37=Listas!$F$53,AB37=Listas!$F$54),Listas!$G$53,IF(AB37=Listas!$F$55,Listas!$G$55,""))</f>
        <v/>
      </c>
      <c r="AE37" s="202"/>
      <c r="AF37" s="121" t="str">
        <f>+IF(AE37=Listas!$E$46,Listas!$F$46,IF(AE37=Listas!$E$47,Listas!$F$47,""))</f>
        <v/>
      </c>
      <c r="AG37" s="193" t="str">
        <f t="shared" ref="AG37:AG43" si="4">IFERROR(AC37+AF37,"")</f>
        <v/>
      </c>
      <c r="AH37" s="190"/>
      <c r="AI37" s="190"/>
      <c r="AJ37" s="195"/>
      <c r="AK37" s="180" t="str">
        <f t="shared" si="0"/>
        <v>Muy baja</v>
      </c>
      <c r="AL37" s="181">
        <f>IF(AD37=Listas!$G$53,AL36-(AL36*AG37),AL36)</f>
        <v>0.14399999999999999</v>
      </c>
      <c r="AM37" s="508"/>
      <c r="AN37" s="180" t="str">
        <f t="shared" si="1"/>
        <v>Catastrófico</v>
      </c>
      <c r="AO37" s="181">
        <f>IF(AD37=Listas!$G$55,AO36-(AO36*AG37),AO36)</f>
        <v>1</v>
      </c>
      <c r="AP37" s="508"/>
      <c r="AQ37" s="470"/>
      <c r="AR37" s="470"/>
      <c r="AS37" s="470"/>
      <c r="AT37" s="473"/>
      <c r="AU37" s="476"/>
      <c r="AV37" s="252"/>
      <c r="AW37" s="396"/>
      <c r="AX37" s="379"/>
      <c r="AY37" s="379"/>
      <c r="AZ37" s="379"/>
      <c r="BA37" s="379"/>
    </row>
    <row r="38" spans="2:53" ht="15" hidden="1" customHeight="1" thickTop="1" x14ac:dyDescent="0.35">
      <c r="B38" s="479" t="s">
        <v>295</v>
      </c>
      <c r="C38" s="277"/>
      <c r="D38" s="545"/>
      <c r="E38" s="484"/>
      <c r="F38" s="487"/>
      <c r="G38" s="487"/>
      <c r="H38" s="490"/>
      <c r="I38" s="490"/>
      <c r="J38" s="493"/>
      <c r="K38" s="490"/>
      <c r="L38" s="496"/>
      <c r="M38" s="499"/>
      <c r="N38" s="505"/>
      <c r="O38" s="496"/>
      <c r="P38" s="502"/>
      <c r="Q38" s="505"/>
      <c r="R38" s="244"/>
      <c r="S38" s="502"/>
      <c r="T38" s="111" t="s">
        <v>238</v>
      </c>
      <c r="U38" s="6"/>
      <c r="V38" s="320"/>
      <c r="W38" s="320"/>
      <c r="X38" s="320"/>
      <c r="Y38" s="320"/>
      <c r="Z38" s="320"/>
      <c r="AA38" s="320"/>
      <c r="AB38" s="202"/>
      <c r="AC38" s="191" t="str">
        <f>IF(AB38=Listas!$B$46,Listas!$C$46,IF(AB38=Listas!$B$47,Listas!$C$47,IF(AB38=Listas!$B$48,Listas!$C$48,"")))</f>
        <v/>
      </c>
      <c r="AD38" s="192" t="str">
        <f>IF(OR(AB38=Listas!$F$53,AB38=Listas!$F$54),Listas!$G$53,IF(AB38=Listas!$F$55,Listas!$G$55,""))</f>
        <v/>
      </c>
      <c r="AE38" s="202"/>
      <c r="AF38" s="121" t="str">
        <f>+IF(AE38=Listas!$E$46,Listas!$F$46,IF(AE38=Listas!$E$47,Listas!$F$47,""))</f>
        <v/>
      </c>
      <c r="AG38" s="193" t="str">
        <f t="shared" si="4"/>
        <v/>
      </c>
      <c r="AH38" s="190"/>
      <c r="AI38" s="190"/>
      <c r="AJ38" s="195"/>
      <c r="AK38" s="180" t="str">
        <f t="shared" si="0"/>
        <v>Muy baja</v>
      </c>
      <c r="AL38" s="181">
        <f>IF(AD38=Listas!$G$53,AL37-(AL37*AG38),AL37)</f>
        <v>0.14399999999999999</v>
      </c>
      <c r="AM38" s="508"/>
      <c r="AN38" s="180" t="str">
        <f t="shared" si="1"/>
        <v>Catastrófico</v>
      </c>
      <c r="AO38" s="181">
        <f>IF(AD38=Listas!$G$55,AO37-(AO37*AG38),AO37)</f>
        <v>1</v>
      </c>
      <c r="AP38" s="508"/>
      <c r="AQ38" s="470"/>
      <c r="AR38" s="470"/>
      <c r="AS38" s="470"/>
      <c r="AT38" s="473"/>
      <c r="AU38" s="476"/>
      <c r="AV38" s="254"/>
      <c r="AW38" s="396"/>
      <c r="AX38" s="379"/>
      <c r="AY38" s="379"/>
      <c r="AZ38" s="379"/>
      <c r="BA38" s="379"/>
    </row>
    <row r="39" spans="2:53" ht="15.75" hidden="1" customHeight="1" thickTop="1" x14ac:dyDescent="0.35">
      <c r="B39" s="479" t="s">
        <v>295</v>
      </c>
      <c r="C39" s="277"/>
      <c r="D39" s="545"/>
      <c r="E39" s="484"/>
      <c r="F39" s="487"/>
      <c r="G39" s="487"/>
      <c r="H39" s="490"/>
      <c r="I39" s="490"/>
      <c r="J39" s="493"/>
      <c r="K39" s="490"/>
      <c r="L39" s="496"/>
      <c r="M39" s="499"/>
      <c r="N39" s="505"/>
      <c r="O39" s="496"/>
      <c r="P39" s="502"/>
      <c r="Q39" s="505"/>
      <c r="R39" s="245"/>
      <c r="S39" s="502"/>
      <c r="T39" s="111" t="s">
        <v>246</v>
      </c>
      <c r="U39" s="6"/>
      <c r="V39" s="320"/>
      <c r="W39" s="320"/>
      <c r="X39" s="320"/>
      <c r="Y39" s="320"/>
      <c r="Z39" s="320"/>
      <c r="AA39" s="320"/>
      <c r="AB39" s="202"/>
      <c r="AC39" s="191" t="str">
        <f>IF(AB39=Listas!$B$46,Listas!$C$46,IF(AB39=Listas!$B$47,Listas!$C$47,IF(AB39=Listas!$B$48,Listas!$C$48,"")))</f>
        <v/>
      </c>
      <c r="AD39" s="192" t="str">
        <f>IF(OR(AB39=Listas!$F$53,AB39=Listas!$F$54),Listas!$G$53,IF(AB39=Listas!$F$55,Listas!$G$55,""))</f>
        <v/>
      </c>
      <c r="AE39" s="202"/>
      <c r="AF39" s="121" t="str">
        <f>+IF(AE39=Listas!$E$46,Listas!$F$46,IF(AE39=Listas!$E$47,Listas!$F$47,""))</f>
        <v/>
      </c>
      <c r="AG39" s="193" t="str">
        <f t="shared" si="4"/>
        <v/>
      </c>
      <c r="AH39" s="190"/>
      <c r="AI39" s="190"/>
      <c r="AJ39" s="195"/>
      <c r="AK39" s="180" t="str">
        <f t="shared" si="0"/>
        <v>Muy baja</v>
      </c>
      <c r="AL39" s="181">
        <f>IF(AD39=Listas!$G$53,AL38-(AL38*AG39),AL38)</f>
        <v>0.14399999999999999</v>
      </c>
      <c r="AM39" s="508"/>
      <c r="AN39" s="180" t="str">
        <f t="shared" si="1"/>
        <v>Catastrófico</v>
      </c>
      <c r="AO39" s="181">
        <f>IF(AD39=Listas!$G$55,AO38-(AO38*AG39),AO38)</f>
        <v>1</v>
      </c>
      <c r="AP39" s="508"/>
      <c r="AQ39" s="470"/>
      <c r="AR39" s="470"/>
      <c r="AS39" s="470"/>
      <c r="AT39" s="473"/>
      <c r="AU39" s="476"/>
      <c r="AV39" s="252"/>
      <c r="AW39" s="396"/>
      <c r="AX39" s="379"/>
      <c r="AY39" s="379"/>
      <c r="AZ39" s="379"/>
      <c r="BA39" s="379"/>
    </row>
    <row r="40" spans="2:53" ht="15" hidden="1" customHeight="1" thickTop="1" x14ac:dyDescent="0.35">
      <c r="B40" s="479" t="s">
        <v>295</v>
      </c>
      <c r="C40" s="277"/>
      <c r="D40" s="545"/>
      <c r="E40" s="484"/>
      <c r="F40" s="487"/>
      <c r="G40" s="487"/>
      <c r="H40" s="490"/>
      <c r="I40" s="490"/>
      <c r="J40" s="493"/>
      <c r="K40" s="490"/>
      <c r="L40" s="496"/>
      <c r="M40" s="499"/>
      <c r="N40" s="505"/>
      <c r="O40" s="496"/>
      <c r="P40" s="502"/>
      <c r="Q40" s="505"/>
      <c r="R40" s="246"/>
      <c r="S40" s="502"/>
      <c r="T40" s="111" t="s">
        <v>252</v>
      </c>
      <c r="U40" s="5"/>
      <c r="V40" s="327"/>
      <c r="W40" s="327"/>
      <c r="X40" s="327"/>
      <c r="Y40" s="327"/>
      <c r="Z40" s="327"/>
      <c r="AA40" s="327"/>
      <c r="AB40" s="202"/>
      <c r="AC40" s="191" t="str">
        <f>IF(AB40=Listas!$B$46,Listas!$C$46,IF(AB40=Listas!$B$47,Listas!$C$47,IF(AB40=Listas!$B$48,Listas!$C$48,"")))</f>
        <v/>
      </c>
      <c r="AD40" s="192" t="str">
        <f>IF(OR(AB40=Listas!$F$53,AB40=Listas!$F$54),Listas!$G$53,IF(AB40=Listas!$F$55,Listas!$G$55,""))</f>
        <v/>
      </c>
      <c r="AE40" s="202"/>
      <c r="AF40" s="121" t="str">
        <f>+IF(AE40=Listas!$E$46,Listas!$F$46,IF(AE40=Listas!$E$47,Listas!$F$47,""))</f>
        <v/>
      </c>
      <c r="AG40" s="193" t="str">
        <f t="shared" si="4"/>
        <v/>
      </c>
      <c r="AH40" s="190"/>
      <c r="AI40" s="194"/>
      <c r="AJ40" s="195"/>
      <c r="AK40" s="180" t="str">
        <f t="shared" si="0"/>
        <v>Muy baja</v>
      </c>
      <c r="AL40" s="181">
        <f>IF(AD40=Listas!$G$53,AL39-(AL39*AG40),AL39)</f>
        <v>0.14399999999999999</v>
      </c>
      <c r="AM40" s="508"/>
      <c r="AN40" s="180" t="str">
        <f t="shared" si="1"/>
        <v>Catastrófico</v>
      </c>
      <c r="AO40" s="181">
        <f>IF(AD40=Listas!$G$55,AO39-(AO39*AG40),AO39)</f>
        <v>1</v>
      </c>
      <c r="AP40" s="508"/>
      <c r="AQ40" s="470"/>
      <c r="AR40" s="470"/>
      <c r="AS40" s="470"/>
      <c r="AT40" s="473"/>
      <c r="AU40" s="476"/>
      <c r="AV40" s="253"/>
      <c r="AW40" s="396"/>
      <c r="AX40" s="379"/>
      <c r="AY40" s="379"/>
      <c r="AZ40" s="379"/>
      <c r="BA40" s="379"/>
    </row>
    <row r="41" spans="2:53" ht="15" hidden="1" customHeight="1" thickTop="1" x14ac:dyDescent="0.35">
      <c r="B41" s="479" t="s">
        <v>295</v>
      </c>
      <c r="C41" s="277"/>
      <c r="D41" s="545"/>
      <c r="E41" s="484"/>
      <c r="F41" s="487"/>
      <c r="G41" s="487"/>
      <c r="H41" s="490"/>
      <c r="I41" s="490"/>
      <c r="J41" s="493"/>
      <c r="K41" s="490"/>
      <c r="L41" s="496"/>
      <c r="M41" s="499"/>
      <c r="N41" s="505"/>
      <c r="O41" s="496"/>
      <c r="P41" s="502"/>
      <c r="Q41" s="505"/>
      <c r="R41" s="246"/>
      <c r="S41" s="502"/>
      <c r="T41" s="111" t="s">
        <v>257</v>
      </c>
      <c r="U41" s="5"/>
      <c r="V41" s="327"/>
      <c r="W41" s="327"/>
      <c r="X41" s="327"/>
      <c r="Y41" s="327"/>
      <c r="Z41" s="327"/>
      <c r="AA41" s="327"/>
      <c r="AB41" s="202"/>
      <c r="AC41" s="191" t="str">
        <f>IF(AB41=Listas!$B$46,Listas!$C$46,IF(AB41=Listas!$B$47,Listas!$C$47,IF(AB41=Listas!$B$48,Listas!$C$48,"")))</f>
        <v/>
      </c>
      <c r="AD41" s="192" t="str">
        <f>IF(OR(AB41=Listas!$F$53,AB41=Listas!$F$54),Listas!$G$53,IF(AB41=Listas!$F$55,Listas!$G$55,""))</f>
        <v/>
      </c>
      <c r="AE41" s="202"/>
      <c r="AF41" s="121" t="str">
        <f>+IF(AE41=Listas!$E$46,Listas!$F$46,IF(AE41=Listas!$E$47,Listas!$F$47,""))</f>
        <v/>
      </c>
      <c r="AG41" s="193" t="str">
        <f t="shared" si="4"/>
        <v/>
      </c>
      <c r="AH41" s="190"/>
      <c r="AI41" s="194"/>
      <c r="AJ41" s="195"/>
      <c r="AK41" s="180" t="str">
        <f t="shared" si="0"/>
        <v>Muy baja</v>
      </c>
      <c r="AL41" s="181">
        <f>IF(AD41=Listas!$G$53,AL40-(AL40*AG41),AL40)</f>
        <v>0.14399999999999999</v>
      </c>
      <c r="AM41" s="508"/>
      <c r="AN41" s="180" t="str">
        <f t="shared" si="1"/>
        <v>Catastrófico</v>
      </c>
      <c r="AO41" s="181">
        <f>IF(AD41=Listas!$G$55,AO40-(AO40*AG41),AO40)</f>
        <v>1</v>
      </c>
      <c r="AP41" s="508"/>
      <c r="AQ41" s="470"/>
      <c r="AR41" s="470"/>
      <c r="AS41" s="470"/>
      <c r="AT41" s="473"/>
      <c r="AU41" s="476"/>
      <c r="AV41" s="254"/>
      <c r="AW41" s="396"/>
      <c r="AX41" s="379"/>
      <c r="AY41" s="379"/>
      <c r="AZ41" s="379"/>
      <c r="BA41" s="379"/>
    </row>
    <row r="42" spans="2:53" ht="15" hidden="1" customHeight="1" thickTop="1" x14ac:dyDescent="0.35">
      <c r="B42" s="479" t="s">
        <v>295</v>
      </c>
      <c r="C42" s="277"/>
      <c r="D42" s="545"/>
      <c r="E42" s="484"/>
      <c r="F42" s="487"/>
      <c r="G42" s="487"/>
      <c r="H42" s="490"/>
      <c r="I42" s="490"/>
      <c r="J42" s="493"/>
      <c r="K42" s="490"/>
      <c r="L42" s="496"/>
      <c r="M42" s="499"/>
      <c r="N42" s="505"/>
      <c r="O42" s="496"/>
      <c r="P42" s="502"/>
      <c r="Q42" s="505"/>
      <c r="R42" s="246"/>
      <c r="S42" s="502"/>
      <c r="T42" s="111" t="s">
        <v>260</v>
      </c>
      <c r="U42" s="5"/>
      <c r="V42" s="327"/>
      <c r="W42" s="327"/>
      <c r="X42" s="327"/>
      <c r="Y42" s="327"/>
      <c r="Z42" s="327"/>
      <c r="AA42" s="327"/>
      <c r="AB42" s="202"/>
      <c r="AC42" s="191" t="str">
        <f>IF(AB42=Listas!$B$46,Listas!$C$46,IF(AB42=Listas!$B$47,Listas!$C$47,IF(AB42=Listas!$B$48,Listas!$C$48,"")))</f>
        <v/>
      </c>
      <c r="AD42" s="192" t="str">
        <f>IF(OR(AB42=Listas!$F$53,AB42=Listas!$F$54),Listas!$G$53,IF(AB42=Listas!$F$55,Listas!$G$55,""))</f>
        <v/>
      </c>
      <c r="AE42" s="202"/>
      <c r="AF42" s="121" t="str">
        <f>+IF(AE42=Listas!$E$46,Listas!$F$46,IF(AE42=Listas!$E$47,Listas!$F$47,""))</f>
        <v/>
      </c>
      <c r="AG42" s="193" t="str">
        <f t="shared" si="4"/>
        <v/>
      </c>
      <c r="AH42" s="190"/>
      <c r="AI42" s="194"/>
      <c r="AJ42" s="195"/>
      <c r="AK42" s="180" t="str">
        <f t="shared" si="0"/>
        <v>Muy baja</v>
      </c>
      <c r="AL42" s="181">
        <f>IF(AD42=Listas!$G$53,AL41-(AL41*AG42),AL41)</f>
        <v>0.14399999999999999</v>
      </c>
      <c r="AM42" s="508"/>
      <c r="AN42" s="180" t="str">
        <f t="shared" si="1"/>
        <v>Catastrófico</v>
      </c>
      <c r="AO42" s="181">
        <f>IF(AD42=Listas!$G$55,AO41-(AO41*AG42),AO41)</f>
        <v>1</v>
      </c>
      <c r="AP42" s="508"/>
      <c r="AQ42" s="470"/>
      <c r="AR42" s="470"/>
      <c r="AS42" s="470"/>
      <c r="AT42" s="473"/>
      <c r="AU42" s="476"/>
      <c r="AV42" s="252"/>
      <c r="AW42" s="396"/>
      <c r="AX42" s="379"/>
      <c r="AY42" s="379"/>
      <c r="AZ42" s="379"/>
      <c r="BA42" s="379"/>
    </row>
    <row r="43" spans="2:53" ht="15.75" hidden="1" customHeight="1" thickTop="1" x14ac:dyDescent="0.35">
      <c r="B43" s="479" t="s">
        <v>295</v>
      </c>
      <c r="C43" s="277"/>
      <c r="D43" s="545"/>
      <c r="E43" s="485"/>
      <c r="F43" s="488"/>
      <c r="G43" s="488"/>
      <c r="H43" s="491"/>
      <c r="I43" s="491"/>
      <c r="J43" s="494"/>
      <c r="K43" s="490"/>
      <c r="L43" s="496"/>
      <c r="M43" s="500"/>
      <c r="N43" s="506"/>
      <c r="O43" s="497"/>
      <c r="P43" s="503"/>
      <c r="Q43" s="506"/>
      <c r="R43" s="247"/>
      <c r="S43" s="503"/>
      <c r="T43" s="111" t="s">
        <v>261</v>
      </c>
      <c r="U43" s="115"/>
      <c r="V43" s="321"/>
      <c r="W43" s="321"/>
      <c r="X43" s="321"/>
      <c r="Y43" s="321"/>
      <c r="Z43" s="321"/>
      <c r="AA43" s="321"/>
      <c r="AB43" s="203"/>
      <c r="AC43" s="204" t="str">
        <f>IF(AB43=Listas!$B$46,Listas!$C$46,IF(AB43=Listas!$B$47,Listas!$C$47,IF(AB43=Listas!$B$48,Listas!$C$48,"")))</f>
        <v/>
      </c>
      <c r="AD43" s="205" t="str">
        <f>IF(OR(AB43=Listas!$F$53,AB43=Listas!$F$54),Listas!$G$53,IF(AB43=Listas!$F$55,Listas!$G$55,""))</f>
        <v/>
      </c>
      <c r="AE43" s="203"/>
      <c r="AF43" s="122" t="str">
        <f>+IF(AE43=Listas!$E$46,Listas!$F$46,IF(AE43=Listas!$E$47,Listas!$F$47,""))</f>
        <v/>
      </c>
      <c r="AG43" s="206" t="str">
        <f t="shared" si="4"/>
        <v/>
      </c>
      <c r="AH43" s="207"/>
      <c r="AI43" s="208"/>
      <c r="AJ43" s="209"/>
      <c r="AK43" s="182" t="str">
        <f t="shared" si="0"/>
        <v>Muy baja</v>
      </c>
      <c r="AL43" s="183">
        <f>IF(AD43=Listas!$G$53,AL42-(AL42*AG43),AL42)</f>
        <v>0.14399999999999999</v>
      </c>
      <c r="AM43" s="509"/>
      <c r="AN43" s="182" t="str">
        <f t="shared" si="1"/>
        <v>Catastrófico</v>
      </c>
      <c r="AO43" s="183">
        <f>IF(AD43=Listas!$G$55,AO42-(AO42*AG43),AO42)</f>
        <v>1</v>
      </c>
      <c r="AP43" s="509"/>
      <c r="AQ43" s="471"/>
      <c r="AR43" s="471"/>
      <c r="AS43" s="471"/>
      <c r="AT43" s="474"/>
      <c r="AU43" s="477"/>
      <c r="AV43" s="271"/>
      <c r="AW43" s="397"/>
      <c r="AX43" s="379"/>
      <c r="AY43" s="379"/>
      <c r="AZ43" s="379"/>
      <c r="BA43" s="379"/>
    </row>
    <row r="44" spans="2:53" ht="409.6" customHeight="1" thickTop="1" x14ac:dyDescent="0.35">
      <c r="B44" s="543" t="s">
        <v>318</v>
      </c>
      <c r="C44" s="460" t="s">
        <v>319</v>
      </c>
      <c r="D44" s="544" t="s">
        <v>1</v>
      </c>
      <c r="E44" s="483" t="s">
        <v>320</v>
      </c>
      <c r="F44" s="486" t="s">
        <v>321</v>
      </c>
      <c r="G44" s="486" t="s">
        <v>322</v>
      </c>
      <c r="H44" s="489" t="s">
        <v>23</v>
      </c>
      <c r="I44" s="489" t="s">
        <v>29</v>
      </c>
      <c r="J44" s="492" t="s">
        <v>323</v>
      </c>
      <c r="K44" s="489" t="s">
        <v>177</v>
      </c>
      <c r="L44" s="495" t="s">
        <v>178</v>
      </c>
      <c r="M44" s="498" t="str">
        <f>+IF(L44="","",IF(L44=$CB$16,$CA$16,IF(L44=$CB$17,$CA$17,IF(L44=$CB$18,$CA$18,IF(L44=$CB$19,$CA$19,IF(L44=$CB$20,$CA$20))))))</f>
        <v>Muy Alta</v>
      </c>
      <c r="N44" s="504">
        <f>+IF(L44="","",IF(L44=$CB$16,$CE$16,IF(L44=$CB$17,$CE$17,IF(L44=$CB$18,$CE$18,IF(L44=$CB$19,$CE$19,IF(L44=$CB$20,$CE$20))))))</f>
        <v>1</v>
      </c>
      <c r="O44" s="495" t="s">
        <v>179</v>
      </c>
      <c r="P44" s="501" t="str">
        <f>+IF(O44="","",IF(O44='Mapa de Calor inherente'!$AF$6,'Mapa de Calor inherente'!$AD$6,IF(O44='Mapa de Calor inherente'!$AF$7,'Mapa de Calor inherente'!$AD$7,IF(O44='Mapa de Calor inherente'!$AF$8,'Mapa de Calor inherente'!$AD$8,IF(O44='Mapa de Calor inherente'!$AF$9,'Mapa de Calor inherente'!$AD$9,IF(O44='Mapa de Calor inherente'!$AF$10,'Mapa de Calor inherente'!$AD$10,IF(O44='Mapa de Calor inherente'!$AG$6,'Mapa de Calor inherente'!$AD$6,IF(O44='Mapa de Calor inherente'!$AG$7,'Mapa de Calor inherente'!$AD$7,IF(O44='Mapa de Calor inherente'!$AG$8,'Mapa de Calor inherente'!$AD$8,IF(O44='Mapa de Calor inherente'!$AG$9,'Mapa de Calor inherente'!$AD$9,IF(O44='Mapa de Calor inherente'!$AG$10,'Mapa de Calor inherente'!$AD$10,IF(O44='Mapa de Calor inherente'!$AD$8,'Mapa de Calor inherente'!$AD$8,IF(O44='Mapa de Calor inherente'!$AD$9,'Mapa de Calor inherente'!$AD$9,IF(O44='Mapa de Calor inherente'!$AD$10,'Mapa de Calor inherente'!$AD$10))))))))))))))</f>
        <v>Catastrófico</v>
      </c>
      <c r="Q44" s="504">
        <f>+IF(O44="","",IF(O44='Mapa de Calor inherente'!$AF$6,'Mapa de Calor inherente'!$AE$6,IF(O44='Mapa de Calor inherente'!$AF$7,'Mapa de Calor inherente'!$AE$7,IF(O44='Mapa de Calor inherente'!$AF$8,'Mapa de Calor inherente'!$AE$8,IF(O44='Mapa de Calor inherente'!$AF$9,'Mapa de Calor inherente'!$AE$9,IF(O44='Mapa de Calor inherente'!$AF$10,'Mapa de Calor inherente'!$AE$10,IF(O44='Mapa de Calor inherente'!$AG$6,'Mapa de Calor inherente'!$AE$6,IF(O44='Mapa de Calor inherente'!$AG$7,'Mapa de Calor inherente'!$AE$7,IF(O44='Mapa de Calor inherente'!$AG$8,'Mapa de Calor inherente'!$AE$8,IF(O44='Mapa de Calor inherente'!$AG$9,'Mapa de Calor inherente'!$AE$9,IF(O44='Mapa de Calor inherente'!$AG$10,'Mapa de Calor inherente'!$AE$10,IF(O44='Mapa de Calor inherente'!$AD$8,'Mapa de Calor inherente'!$AE$8,IF(O44='Mapa de Calor inherente'!$AD$9,'Mapa de Calor inherente'!$AE$9,IF(O44='Mapa de Calor inherente'!$AD$10,'Mapa de Calor inherente'!$AE$10))))))))))))))</f>
        <v>1</v>
      </c>
      <c r="R44" s="165"/>
      <c r="S44" s="501" t="str">
        <f>+IF(M44=$BO$18,IF(P44=$BP$17,$BP$18,IF(P44=$BQ$17,$BQ$18,IF(P44=$BR$17,$BR$18,IF(P44=$BS$17,$BS$18,IF(P44=$BT$17,$BT$18))))),IF(M44=$BO$19,IF(P44=$BP$17,$BP$19,IF(P44=$BQ$17,$BQ$19,IF(P44=$BR$17,$BR$19,IF(P44=$BS$17,$BS$19,IF(P44=$BT$17,$BT$19))))),IF(M44=$BO$20,IF(P44=$BP$17,$BP$20,IF(P44=$BQ$17,$BQ$20,IF(P44=$BR$17,$BR$20,IF(P44=$BS$17,$BS$20,IF(P44=$BT$17,$BT$20))))),IF(M44=$BO$21,IF(P44=$BP$17,$BP$21,IF(P44=$BQ$17,$BQ$21,IF(P44=$BR$17,$BR$21,IF(P44=$BS$17,$BS$21,IF(P44=$BT$17,$BT$21))))),IF(M44=$BO$22,IF(P44=$BP$17,$BP$22,IF(P44=$BQ$17,$BQ$22,IF(P44=$BR$17,$BR$22,IF(P44=$BS$17,$BS$22,IF(P44=$BT$17,$BT$22))))),"")))))</f>
        <v>Extremo</v>
      </c>
      <c r="T44" s="117" t="s">
        <v>180</v>
      </c>
      <c r="U44" s="343" t="s">
        <v>324</v>
      </c>
      <c r="V44" s="322" t="s">
        <v>325</v>
      </c>
      <c r="W44" s="323" t="s">
        <v>326</v>
      </c>
      <c r="X44" s="323" t="s">
        <v>327</v>
      </c>
      <c r="Y44" s="323" t="s">
        <v>328</v>
      </c>
      <c r="Z44" s="325" t="s">
        <v>329</v>
      </c>
      <c r="AA44" s="325" t="s">
        <v>330</v>
      </c>
      <c r="AB44" s="184" t="s">
        <v>44</v>
      </c>
      <c r="AC44" s="185">
        <f>IF(AB44=Listas!$B$46,Listas!$C$46,IF(AB44=Listas!$B$47,Listas!$C$47,IF(AB44=Listas!$B$48,Listas!$C$48,"")))</f>
        <v>0.1</v>
      </c>
      <c r="AD44" s="186" t="str">
        <f>IF(OR(AB44=Listas!$F$53,AB44=Listas!$F$54),Listas!$G$53,IF(AB44=Listas!$F$55,Listas!$G$55,""))</f>
        <v>Impacto</v>
      </c>
      <c r="AE44" s="184" t="s">
        <v>43</v>
      </c>
      <c r="AF44" s="185">
        <f>+IF(AE44=Listas!$E$46,Listas!$F$46,IF(AE44=Listas!$E$47,Listas!$F$47,""))</f>
        <v>0.15</v>
      </c>
      <c r="AG44" s="187">
        <f>IFERROR(AC44+AF44,"")</f>
        <v>0.25</v>
      </c>
      <c r="AH44" s="184" t="s">
        <v>57</v>
      </c>
      <c r="AI44" s="188" t="s">
        <v>58</v>
      </c>
      <c r="AJ44" s="189" t="s">
        <v>59</v>
      </c>
      <c r="AK44" s="173" t="str">
        <f t="shared" si="0"/>
        <v>Muy alta</v>
      </c>
      <c r="AL44" s="174">
        <f>IF(AD44=Listas!$G$53,N44-(N44*AG44),N44)</f>
        <v>1</v>
      </c>
      <c r="AM44" s="507">
        <f>+IF(AL53="","",AL53)</f>
        <v>0.36</v>
      </c>
      <c r="AN44" s="173" t="str">
        <f>IF(AO44="","",IF(AO44&lt;=20%,"Leve",IF(AO44&lt;=40%,"Menor",IF(AO44&lt;=60%,"Moderado",IF(AO44&lt;=80%,"Mayor","Catastrófico")))))</f>
        <v>Mayor</v>
      </c>
      <c r="AO44" s="174">
        <f>IF(AD44=Listas!$G$55,Q44-(Q44*AG44),Q44)</f>
        <v>0.75</v>
      </c>
      <c r="AP44" s="507">
        <f>+IF(AO53="","",AO53)</f>
        <v>0.5625</v>
      </c>
      <c r="AQ44" s="469" t="str">
        <f>+IF(AM44=0,"",IF(AM44&lt;=$BN$22,$BO$22,IF(AM44&lt;=$BN$21,$BO$21,IF(AM44&lt;=$BN$20,$BO$20,IF(AM44&lt;=$BN$19,$BO$19,IF(AM44&lt;=$BN$18,$BO$18,""))))))</f>
        <v>Baja</v>
      </c>
      <c r="AR44" s="469" t="str">
        <f>+IF(AP44=0,"",IF(AP44&lt;=$BP$16,$BP$17,IF(AP44&lt;=$BQ$16,$BQ$17,IF(AP44&lt;=$BR$16,$BR$17,IF(AP44&lt;=$BS$16,$BS$17,IF(AP44&lt;=$BT$16,$BT$17,""))))))</f>
        <v>Moderado</v>
      </c>
      <c r="AS44" s="469" t="str">
        <f>IF(AQ44=$BO$18,IF(AR44=$BP$17,$BP$18,IF(AR44=$BQ$17,$BQ$18,IF(AR44=$BR$17,$BR$18,IF(AR44=$BS$17,$BS$18,IF(AR44=$BT$17,$BT$18))))),IF(AQ44=$BO$19,IF(AR44=$BP$17,$BP$19,IF(AR44=$BQ$17,$BQ$19,IF(AR44=$BR$17,$BR$19,IF(AR44=$BS$17,$BS$19,IF(AR44=$BT$17,$BT$19))))),IF(AQ44=$BO$20,IF(AR44=$BP$17,$BP$20,IF(AR44=$BQ$17,$BQ$20,IF(AR44=$BR$17,$BR$20,IF(AR44=$BS$17,$BS$20,IF(AR44=$BT$17,$BT$20))))),IF(AQ44=$BO$21,IF(AR44=$BP$17,$BP$21,IF(AR44=$BQ$17,$BQ$21,IF(AR44=$BR$17,$BR$21,IF(AR44=$BS$17,$BS$21,IF(AR44=$BT$17,$BT$21))))),IF(AQ44=$BO$22,IF(AR44=$BP$17,$BP$22,IF(AR44=$BQ$17,$BQ$22,IF(AR44=$BR$17,$BR$22,IF(AR44=$BS$17,$BS$22,IF(AR44=$BT$17,$BT$22))))),"")))))</f>
        <v>Moderado</v>
      </c>
      <c r="AT44" s="472" t="b">
        <f>IF(AU44="","",IF(AU44=Listas!$F$61,Listas!$G$61,IF(AU44=Listas!$E$64,Listas!$G$64)))</f>
        <v>0</v>
      </c>
      <c r="AU44" s="475" t="str">
        <f>IF(AS44="","",IF(OR(AS44=Listas!$E$61,AS44=Listas!$E$62),Listas!$F$61,IF(AS44=Listas!$E$63,Listas!$F$63,IF(AS44=Listas!$E$64,Listas!$F$64))))</f>
        <v>Aceptar o reducir el riesgo</v>
      </c>
      <c r="AV44" s="261" t="s">
        <v>90</v>
      </c>
      <c r="AW44" s="280" t="s">
        <v>331</v>
      </c>
      <c r="AX44" s="307" t="s">
        <v>332</v>
      </c>
      <c r="AY44" s="365" t="s">
        <v>333</v>
      </c>
      <c r="AZ44" s="365" t="s">
        <v>333</v>
      </c>
      <c r="BA44" s="366" t="s">
        <v>334</v>
      </c>
    </row>
    <row r="45" spans="2:53" ht="242.25" customHeight="1" x14ac:dyDescent="0.35">
      <c r="B45" s="479" t="s">
        <v>318</v>
      </c>
      <c r="C45" s="461"/>
      <c r="D45" s="545"/>
      <c r="E45" s="484"/>
      <c r="F45" s="487"/>
      <c r="G45" s="487"/>
      <c r="H45" s="490"/>
      <c r="I45" s="490"/>
      <c r="J45" s="493"/>
      <c r="K45" s="490"/>
      <c r="L45" s="496"/>
      <c r="M45" s="499"/>
      <c r="N45" s="505"/>
      <c r="O45" s="496"/>
      <c r="P45" s="502"/>
      <c r="Q45" s="505"/>
      <c r="R45" s="243"/>
      <c r="S45" s="502"/>
      <c r="T45" s="111" t="s">
        <v>192</v>
      </c>
      <c r="U45" s="6" t="s">
        <v>335</v>
      </c>
      <c r="V45" s="326" t="s">
        <v>336</v>
      </c>
      <c r="W45" s="317" t="s">
        <v>337</v>
      </c>
      <c r="X45" s="317" t="s">
        <v>338</v>
      </c>
      <c r="Y45" s="318" t="s">
        <v>339</v>
      </c>
      <c r="Z45" s="319" t="s">
        <v>340</v>
      </c>
      <c r="AA45" s="315" t="s">
        <v>341</v>
      </c>
      <c r="AB45" s="190" t="s">
        <v>40</v>
      </c>
      <c r="AC45" s="191">
        <f>IF(AB45=Listas!$B$46,Listas!$C$46,IF(AB45=Listas!$B$47,Listas!$C$47,IF(AB45=Listas!$B$48,Listas!$C$48,"")))</f>
        <v>0.25</v>
      </c>
      <c r="AD45" s="192" t="str">
        <f>IF(OR(AB45=Listas!$F$53,AB45=Listas!$F$54),Listas!$G$53,IF(AB45=Listas!$F$55,Listas!$G$55,""))</f>
        <v>Probabilidad</v>
      </c>
      <c r="AE45" s="190" t="s">
        <v>43</v>
      </c>
      <c r="AF45" s="121">
        <f>+IF(AE45=Listas!$E$46,Listas!$F$46,IF(AE45=Listas!$E$47,Listas!$F$47,""))</f>
        <v>0.15</v>
      </c>
      <c r="AG45" s="193">
        <f>IFERROR(AC45+AF45,"")</f>
        <v>0.4</v>
      </c>
      <c r="AH45" s="190" t="s">
        <v>57</v>
      </c>
      <c r="AI45" s="194" t="s">
        <v>58</v>
      </c>
      <c r="AJ45" s="195" t="s">
        <v>59</v>
      </c>
      <c r="AK45" s="180" t="str">
        <f t="shared" si="0"/>
        <v>Media</v>
      </c>
      <c r="AL45" s="181">
        <f>IF(AD45=Listas!$G$53,AL44-(AL44*AG45),AL44)</f>
        <v>0.6</v>
      </c>
      <c r="AM45" s="508"/>
      <c r="AN45" s="180" t="str">
        <f t="shared" si="1"/>
        <v>Mayor</v>
      </c>
      <c r="AO45" s="181">
        <f>IF(AD45=Listas!$G$55,AO44-(AO44*AG45),AO44)</f>
        <v>0.75</v>
      </c>
      <c r="AP45" s="508"/>
      <c r="AQ45" s="470"/>
      <c r="AR45" s="470"/>
      <c r="AS45" s="470"/>
      <c r="AT45" s="473"/>
      <c r="AU45" s="476"/>
      <c r="AV45" s="252" t="s">
        <v>90</v>
      </c>
      <c r="AW45" s="112" t="s">
        <v>342</v>
      </c>
      <c r="AX45" s="309" t="s">
        <v>343</v>
      </c>
      <c r="AY45" s="383" t="s">
        <v>333</v>
      </c>
      <c r="AZ45" s="383" t="s">
        <v>333</v>
      </c>
      <c r="BA45" s="262" t="s">
        <v>344</v>
      </c>
    </row>
    <row r="46" spans="2:53" ht="409.6" customHeight="1" x14ac:dyDescent="0.35">
      <c r="B46" s="479" t="s">
        <v>318</v>
      </c>
      <c r="C46" s="461"/>
      <c r="D46" s="545"/>
      <c r="E46" s="484"/>
      <c r="F46" s="487"/>
      <c r="G46" s="487"/>
      <c r="H46" s="490"/>
      <c r="I46" s="490"/>
      <c r="J46" s="493"/>
      <c r="K46" s="490"/>
      <c r="L46" s="496"/>
      <c r="M46" s="499"/>
      <c r="N46" s="505"/>
      <c r="O46" s="496"/>
      <c r="P46" s="502"/>
      <c r="Q46" s="505"/>
      <c r="R46" s="244"/>
      <c r="S46" s="502"/>
      <c r="T46" s="111" t="s">
        <v>208</v>
      </c>
      <c r="U46" s="6" t="s">
        <v>345</v>
      </c>
      <c r="V46" s="326" t="s">
        <v>346</v>
      </c>
      <c r="W46" s="317" t="s">
        <v>347</v>
      </c>
      <c r="X46" s="317" t="s">
        <v>348</v>
      </c>
      <c r="Y46" s="318" t="s">
        <v>349</v>
      </c>
      <c r="Z46" s="319" t="s">
        <v>350</v>
      </c>
      <c r="AA46" s="314" t="s">
        <v>351</v>
      </c>
      <c r="AB46" s="190" t="s">
        <v>44</v>
      </c>
      <c r="AC46" s="191">
        <f>IF(AB46=Listas!$B$46,Listas!$C$46,IF(AB46=Listas!$B$47,Listas!$C$47,IF(AB46=Listas!$B$48,Listas!$C$48,"")))</f>
        <v>0.1</v>
      </c>
      <c r="AD46" s="192" t="str">
        <f>IF(OR(AB46=Listas!$F$53,AB46=Listas!$F$54),Listas!$G$53,IF(AB46=Listas!$F$55,Listas!$G$55,""))</f>
        <v>Impacto</v>
      </c>
      <c r="AE46" s="190" t="s">
        <v>43</v>
      </c>
      <c r="AF46" s="121">
        <f>+IF(AE46=Listas!$E$46,Listas!$F$46,IF(AE46=Listas!$E$47,Listas!$F$47,""))</f>
        <v>0.15</v>
      </c>
      <c r="AG46" s="193">
        <f>IFERROR(AC46+AF46,"")</f>
        <v>0.25</v>
      </c>
      <c r="AH46" s="190" t="s">
        <v>57</v>
      </c>
      <c r="AI46" s="194" t="s">
        <v>58</v>
      </c>
      <c r="AJ46" s="195" t="s">
        <v>59</v>
      </c>
      <c r="AK46" s="180" t="str">
        <f t="shared" ref="AK46:AK88" si="5">IF(AL46="","",IF(AL46&lt;=20%,"Muy baja",IF(AL46&lt;=40%,"Baja",IF(AL46&lt;=60%,"Media",IF(AL46&lt;=80%,"Alta","Muy alta")))))</f>
        <v>Media</v>
      </c>
      <c r="AL46" s="181">
        <f>IF(AD46=Listas!$G$53,AL45-(AL45*AG46),AL45)</f>
        <v>0.6</v>
      </c>
      <c r="AM46" s="508"/>
      <c r="AN46" s="180" t="str">
        <f t="shared" si="1"/>
        <v>Moderado</v>
      </c>
      <c r="AO46" s="181">
        <f>IF(AD46=Listas!$G$55,AO45-(AO45*AG46),AO45)</f>
        <v>0.5625</v>
      </c>
      <c r="AP46" s="508"/>
      <c r="AQ46" s="470"/>
      <c r="AR46" s="470"/>
      <c r="AS46" s="470"/>
      <c r="AT46" s="473"/>
      <c r="AU46" s="476"/>
      <c r="AV46" s="252" t="s">
        <v>80</v>
      </c>
      <c r="AW46" s="112" t="s">
        <v>352</v>
      </c>
      <c r="AX46" s="309" t="s">
        <v>353</v>
      </c>
      <c r="AY46" s="383" t="s">
        <v>354</v>
      </c>
      <c r="AZ46" s="383"/>
      <c r="BA46" s="262" t="s">
        <v>355</v>
      </c>
    </row>
    <row r="47" spans="2:53" ht="160.5" customHeight="1" thickBot="1" x14ac:dyDescent="0.4">
      <c r="B47" s="479" t="s">
        <v>318</v>
      </c>
      <c r="C47" s="462"/>
      <c r="D47" s="545"/>
      <c r="E47" s="484"/>
      <c r="F47" s="487"/>
      <c r="G47" s="487"/>
      <c r="H47" s="490"/>
      <c r="I47" s="490"/>
      <c r="J47" s="493"/>
      <c r="K47" s="490"/>
      <c r="L47" s="496"/>
      <c r="M47" s="499"/>
      <c r="N47" s="505"/>
      <c r="O47" s="496"/>
      <c r="P47" s="502"/>
      <c r="Q47" s="505"/>
      <c r="R47" s="244"/>
      <c r="S47" s="502"/>
      <c r="T47" s="111" t="s">
        <v>225</v>
      </c>
      <c r="U47" s="6" t="s">
        <v>356</v>
      </c>
      <c r="V47" s="326" t="s">
        <v>353</v>
      </c>
      <c r="W47" s="317" t="s">
        <v>357</v>
      </c>
      <c r="X47" s="317" t="s">
        <v>358</v>
      </c>
      <c r="Y47" s="318" t="s">
        <v>359</v>
      </c>
      <c r="Z47" s="319" t="s">
        <v>360</v>
      </c>
      <c r="AA47" s="315" t="s">
        <v>361</v>
      </c>
      <c r="AB47" s="190" t="s">
        <v>40</v>
      </c>
      <c r="AC47" s="191">
        <f>IF(AB47=Listas!$B$46,Listas!$C$46,IF(AB47=Listas!$B$47,Listas!$C$47,IF(AB47=Listas!$B$48,Listas!$C$48,"")))</f>
        <v>0.25</v>
      </c>
      <c r="AD47" s="192" t="str">
        <f>IF(OR(AB47=Listas!$F$53,AB47=Listas!$F$54),Listas!$G$53,IF(AB47=Listas!$F$55,Listas!$G$55,""))</f>
        <v>Probabilidad</v>
      </c>
      <c r="AE47" s="190" t="s">
        <v>43</v>
      </c>
      <c r="AF47" s="121">
        <f>+IF(AE47=Listas!$E$46,Listas!$F$46,IF(AE47=Listas!$E$47,Listas!$F$47,""))</f>
        <v>0.15</v>
      </c>
      <c r="AG47" s="193">
        <f t="shared" ref="AG47:AG53" si="6">IFERROR(AC47+AF47,"")</f>
        <v>0.4</v>
      </c>
      <c r="AH47" s="190" t="s">
        <v>57</v>
      </c>
      <c r="AI47" s="194" t="s">
        <v>58</v>
      </c>
      <c r="AJ47" s="195" t="s">
        <v>59</v>
      </c>
      <c r="AK47" s="180" t="str">
        <f t="shared" si="5"/>
        <v>Baja</v>
      </c>
      <c r="AL47" s="181">
        <f>IF(AD47=Listas!$G$53,AL46-(AL46*AG47),AL46)</f>
        <v>0.36</v>
      </c>
      <c r="AM47" s="508"/>
      <c r="AN47" s="180" t="str">
        <f t="shared" si="1"/>
        <v>Moderado</v>
      </c>
      <c r="AO47" s="181">
        <f>IF(AD47=Listas!$G$55,AO46-(AO46*AG47),AO46)</f>
        <v>0.5625</v>
      </c>
      <c r="AP47" s="508"/>
      <c r="AQ47" s="470"/>
      <c r="AR47" s="470"/>
      <c r="AS47" s="470"/>
      <c r="AT47" s="473"/>
      <c r="AU47" s="476"/>
      <c r="AV47" s="252" t="s">
        <v>80</v>
      </c>
      <c r="AW47" s="370" t="s">
        <v>362</v>
      </c>
      <c r="AX47" s="380" t="s">
        <v>363</v>
      </c>
      <c r="AY47" s="384" t="s">
        <v>333</v>
      </c>
      <c r="AZ47" s="384" t="s">
        <v>333</v>
      </c>
      <c r="BA47" s="382" t="s">
        <v>364</v>
      </c>
    </row>
    <row r="48" spans="2:53" ht="15.65" hidden="1" customHeight="1" x14ac:dyDescent="0.35">
      <c r="B48" s="479" t="s">
        <v>318</v>
      </c>
      <c r="C48" s="458"/>
      <c r="D48" s="545"/>
      <c r="E48" s="484"/>
      <c r="F48" s="487"/>
      <c r="G48" s="487"/>
      <c r="H48" s="490"/>
      <c r="I48" s="490"/>
      <c r="J48" s="493"/>
      <c r="K48" s="490"/>
      <c r="L48" s="496"/>
      <c r="M48" s="499"/>
      <c r="N48" s="505"/>
      <c r="O48" s="496"/>
      <c r="P48" s="502"/>
      <c r="Q48" s="505"/>
      <c r="R48" s="244"/>
      <c r="S48" s="502"/>
      <c r="T48" s="111" t="s">
        <v>238</v>
      </c>
      <c r="U48" s="6"/>
      <c r="V48" s="320"/>
      <c r="W48" s="320"/>
      <c r="X48" s="320"/>
      <c r="Y48" s="320"/>
      <c r="Z48" s="320"/>
      <c r="AA48" s="320"/>
      <c r="AB48" s="190"/>
      <c r="AC48" s="191" t="str">
        <f>IF(AB48=Listas!$B$46,Listas!$C$46,IF(AB48=Listas!$B$47,Listas!$C$47,IF(AB48=Listas!$B$48,Listas!$C$48,"")))</f>
        <v/>
      </c>
      <c r="AD48" s="192" t="str">
        <f>IF(OR(AB48=Listas!$F$53,AB48=Listas!$F$54),Listas!$G$53,IF(AB48=Listas!$F$55,Listas!$G$55,""))</f>
        <v/>
      </c>
      <c r="AE48" s="190"/>
      <c r="AF48" s="121" t="str">
        <f>+IF(AE48=Listas!$E$46,Listas!$F$46,IF(AE48=Listas!$E$47,Listas!$F$47,""))</f>
        <v/>
      </c>
      <c r="AG48" s="193" t="str">
        <f t="shared" si="6"/>
        <v/>
      </c>
      <c r="AH48" s="190"/>
      <c r="AI48" s="194"/>
      <c r="AJ48" s="195"/>
      <c r="AK48" s="180" t="str">
        <f t="shared" si="5"/>
        <v>Baja</v>
      </c>
      <c r="AL48" s="181">
        <f>IF(AD48=Listas!$G$53,AL47-(AL47*AG48),AL47)</f>
        <v>0.36</v>
      </c>
      <c r="AM48" s="508"/>
      <c r="AN48" s="180" t="str">
        <f t="shared" si="1"/>
        <v>Moderado</v>
      </c>
      <c r="AO48" s="181">
        <f>IF(AD48=Listas!$G$55,AO47-(AO47*AG48),AO47)</f>
        <v>0.5625</v>
      </c>
      <c r="AP48" s="508"/>
      <c r="AQ48" s="470"/>
      <c r="AR48" s="470"/>
      <c r="AS48" s="470"/>
      <c r="AT48" s="473"/>
      <c r="AU48" s="476"/>
      <c r="AV48" s="252"/>
      <c r="AW48" s="395"/>
      <c r="AX48" s="379"/>
      <c r="AY48" s="379"/>
      <c r="AZ48" s="379"/>
      <c r="BA48" s="379"/>
    </row>
    <row r="49" spans="2:53" ht="16" hidden="1" customHeight="1" thickTop="1" x14ac:dyDescent="0.35">
      <c r="B49" s="479" t="s">
        <v>318</v>
      </c>
      <c r="C49" s="458"/>
      <c r="D49" s="545"/>
      <c r="E49" s="484"/>
      <c r="F49" s="487"/>
      <c r="G49" s="487"/>
      <c r="H49" s="490"/>
      <c r="I49" s="490"/>
      <c r="J49" s="493"/>
      <c r="K49" s="490"/>
      <c r="L49" s="496"/>
      <c r="M49" s="499"/>
      <c r="N49" s="505"/>
      <c r="O49" s="496"/>
      <c r="P49" s="502"/>
      <c r="Q49" s="505"/>
      <c r="R49" s="245"/>
      <c r="S49" s="502"/>
      <c r="T49" s="111" t="s">
        <v>246</v>
      </c>
      <c r="U49" s="6"/>
      <c r="V49" s="320"/>
      <c r="W49" s="320"/>
      <c r="X49" s="320"/>
      <c r="Y49" s="320"/>
      <c r="Z49" s="320"/>
      <c r="AA49" s="320"/>
      <c r="AB49" s="190"/>
      <c r="AC49" s="191" t="str">
        <f>IF(AB49=Listas!$B$46,Listas!$C$46,IF(AB49=Listas!$B$47,Listas!$C$47,IF(AB49=Listas!$B$48,Listas!$C$48,"")))</f>
        <v/>
      </c>
      <c r="AD49" s="192" t="str">
        <f>IF(OR(AB49=Listas!$F$53,AB49=Listas!$F$54),Listas!$G$53,IF(AB49=Listas!$F$55,Listas!$G$55,""))</f>
        <v/>
      </c>
      <c r="AE49" s="190"/>
      <c r="AF49" s="121" t="str">
        <f>+IF(AE49=Listas!$E$46,Listas!$F$46,IF(AE49=Listas!$E$47,Listas!$F$47,""))</f>
        <v/>
      </c>
      <c r="AG49" s="193" t="str">
        <f t="shared" si="6"/>
        <v/>
      </c>
      <c r="AH49" s="190"/>
      <c r="AI49" s="194"/>
      <c r="AJ49" s="195"/>
      <c r="AK49" s="180" t="str">
        <f t="shared" si="5"/>
        <v>Baja</v>
      </c>
      <c r="AL49" s="181">
        <f>IF(AD49=Listas!$G$53,AL48-(AL48*AG49),AL48)</f>
        <v>0.36</v>
      </c>
      <c r="AM49" s="508"/>
      <c r="AN49" s="180" t="str">
        <f t="shared" si="1"/>
        <v>Moderado</v>
      </c>
      <c r="AO49" s="181">
        <f>IF(AD49=Listas!$G$55,AO48-(AO48*AG49),AO48)</f>
        <v>0.5625</v>
      </c>
      <c r="AP49" s="508"/>
      <c r="AQ49" s="470"/>
      <c r="AR49" s="470"/>
      <c r="AS49" s="470"/>
      <c r="AT49" s="473"/>
      <c r="AU49" s="476"/>
      <c r="AV49" s="252"/>
      <c r="AW49" s="396"/>
      <c r="AX49" s="379"/>
      <c r="AY49" s="379"/>
      <c r="AZ49" s="379"/>
      <c r="BA49" s="379"/>
    </row>
    <row r="50" spans="2:53" ht="15.65" hidden="1" customHeight="1" thickTop="1" x14ac:dyDescent="0.35">
      <c r="B50" s="479" t="s">
        <v>318</v>
      </c>
      <c r="C50" s="458"/>
      <c r="D50" s="545"/>
      <c r="E50" s="484"/>
      <c r="F50" s="487"/>
      <c r="G50" s="487"/>
      <c r="H50" s="490"/>
      <c r="I50" s="490"/>
      <c r="J50" s="493"/>
      <c r="K50" s="490"/>
      <c r="L50" s="496"/>
      <c r="M50" s="499"/>
      <c r="N50" s="505"/>
      <c r="O50" s="496"/>
      <c r="P50" s="502"/>
      <c r="Q50" s="505"/>
      <c r="R50" s="246"/>
      <c r="S50" s="502"/>
      <c r="T50" s="111" t="s">
        <v>252</v>
      </c>
      <c r="U50" s="5"/>
      <c r="V50" s="327"/>
      <c r="W50" s="327"/>
      <c r="X50" s="327"/>
      <c r="Y50" s="327"/>
      <c r="Z50" s="327"/>
      <c r="AA50" s="327"/>
      <c r="AB50" s="202"/>
      <c r="AC50" s="191" t="str">
        <f>IF(AB50=Listas!$B$46,Listas!$C$46,IF(AB50=Listas!$B$47,Listas!$C$47,IF(AB50=Listas!$B$48,Listas!$C$48,"")))</f>
        <v/>
      </c>
      <c r="AD50" s="192" t="str">
        <f>IF(OR(AB50=Listas!$F$53,AB50=Listas!$F$54),Listas!$G$53,IF(AB50=Listas!$F$55,Listas!$G$55,""))</f>
        <v/>
      </c>
      <c r="AE50" s="202"/>
      <c r="AF50" s="121" t="str">
        <f>+IF(AE50=Listas!$E$46,Listas!$F$46,IF(AE50=Listas!$E$47,Listas!$F$47,""))</f>
        <v/>
      </c>
      <c r="AG50" s="193" t="str">
        <f t="shared" si="6"/>
        <v/>
      </c>
      <c r="AH50" s="190"/>
      <c r="AI50" s="194"/>
      <c r="AJ50" s="195"/>
      <c r="AK50" s="180" t="str">
        <f t="shared" si="5"/>
        <v>Baja</v>
      </c>
      <c r="AL50" s="181">
        <f>IF(AD50=Listas!$G$53,AL49-(AL49*AG50),AL49)</f>
        <v>0.36</v>
      </c>
      <c r="AM50" s="508"/>
      <c r="AN50" s="180" t="str">
        <f t="shared" si="1"/>
        <v>Moderado</v>
      </c>
      <c r="AO50" s="181">
        <f>IF(AD50=Listas!$G$55,AO49-(AO49*AG50),AO49)</f>
        <v>0.5625</v>
      </c>
      <c r="AP50" s="508"/>
      <c r="AQ50" s="470"/>
      <c r="AR50" s="470"/>
      <c r="AS50" s="470"/>
      <c r="AT50" s="473"/>
      <c r="AU50" s="476"/>
      <c r="AV50" s="252"/>
      <c r="AW50" s="396"/>
      <c r="AX50" s="379"/>
      <c r="AY50" s="379"/>
      <c r="AZ50" s="379"/>
      <c r="BA50" s="379"/>
    </row>
    <row r="51" spans="2:53" ht="15.65" hidden="1" customHeight="1" thickTop="1" x14ac:dyDescent="0.35">
      <c r="B51" s="479" t="s">
        <v>318</v>
      </c>
      <c r="C51" s="458"/>
      <c r="D51" s="545"/>
      <c r="E51" s="484"/>
      <c r="F51" s="487"/>
      <c r="G51" s="487"/>
      <c r="H51" s="490"/>
      <c r="I51" s="490"/>
      <c r="J51" s="493"/>
      <c r="K51" s="490"/>
      <c r="L51" s="496"/>
      <c r="M51" s="499"/>
      <c r="N51" s="505"/>
      <c r="O51" s="496"/>
      <c r="P51" s="502"/>
      <c r="Q51" s="505"/>
      <c r="R51" s="246"/>
      <c r="S51" s="502"/>
      <c r="T51" s="111" t="s">
        <v>257</v>
      </c>
      <c r="U51" s="5"/>
      <c r="V51" s="327"/>
      <c r="W51" s="327"/>
      <c r="X51" s="327"/>
      <c r="Y51" s="327"/>
      <c r="Z51" s="327"/>
      <c r="AA51" s="327"/>
      <c r="AB51" s="202"/>
      <c r="AC51" s="191" t="str">
        <f>IF(AB51=Listas!$B$46,Listas!$C$46,IF(AB51=Listas!$B$47,Listas!$C$47,IF(AB51=Listas!$B$48,Listas!$C$48,"")))</f>
        <v/>
      </c>
      <c r="AD51" s="192" t="str">
        <f>IF(OR(AB51=Listas!$F$53,AB51=Listas!$F$54),Listas!$G$53,IF(AB51=Listas!$F$55,Listas!$G$55,""))</f>
        <v/>
      </c>
      <c r="AE51" s="202"/>
      <c r="AF51" s="121" t="str">
        <f>+IF(AE51=Listas!$E$46,Listas!$F$46,IF(AE51=Listas!$E$47,Listas!$F$47,""))</f>
        <v/>
      </c>
      <c r="AG51" s="193" t="str">
        <f t="shared" si="6"/>
        <v/>
      </c>
      <c r="AH51" s="190"/>
      <c r="AI51" s="194"/>
      <c r="AJ51" s="195"/>
      <c r="AK51" s="180" t="str">
        <f t="shared" si="5"/>
        <v>Baja</v>
      </c>
      <c r="AL51" s="181">
        <f>IF(AD51=Listas!$G$53,AL50-(AL50*AG51),AL50)</f>
        <v>0.36</v>
      </c>
      <c r="AM51" s="508"/>
      <c r="AN51" s="180" t="str">
        <f t="shared" si="1"/>
        <v>Moderado</v>
      </c>
      <c r="AO51" s="181">
        <f>IF(AD51=Listas!$G$55,AO50-(AO50*AG51),AO50)</f>
        <v>0.5625</v>
      </c>
      <c r="AP51" s="508"/>
      <c r="AQ51" s="470"/>
      <c r="AR51" s="470"/>
      <c r="AS51" s="470"/>
      <c r="AT51" s="473"/>
      <c r="AU51" s="476"/>
      <c r="AV51" s="252"/>
      <c r="AW51" s="396"/>
      <c r="AX51" s="379"/>
      <c r="AY51" s="379"/>
      <c r="AZ51" s="379"/>
      <c r="BA51" s="379"/>
    </row>
    <row r="52" spans="2:53" ht="15.65" hidden="1" customHeight="1" thickTop="1" x14ac:dyDescent="0.35">
      <c r="B52" s="479" t="s">
        <v>318</v>
      </c>
      <c r="C52" s="458"/>
      <c r="D52" s="545"/>
      <c r="E52" s="484"/>
      <c r="F52" s="487"/>
      <c r="G52" s="487"/>
      <c r="H52" s="490"/>
      <c r="I52" s="490"/>
      <c r="J52" s="493"/>
      <c r="K52" s="490"/>
      <c r="L52" s="496"/>
      <c r="M52" s="499"/>
      <c r="N52" s="505"/>
      <c r="O52" s="496"/>
      <c r="P52" s="502"/>
      <c r="Q52" s="505"/>
      <c r="R52" s="246"/>
      <c r="S52" s="502"/>
      <c r="T52" s="111" t="s">
        <v>260</v>
      </c>
      <c r="U52" s="5"/>
      <c r="V52" s="327"/>
      <c r="W52" s="327"/>
      <c r="X52" s="327"/>
      <c r="Y52" s="327"/>
      <c r="Z52" s="327"/>
      <c r="AA52" s="327"/>
      <c r="AB52" s="202"/>
      <c r="AC52" s="191" t="str">
        <f>IF(AB52=Listas!$B$46,Listas!$C$46,IF(AB52=Listas!$B$47,Listas!$C$47,IF(AB52=Listas!$B$48,Listas!$C$48,"")))</f>
        <v/>
      </c>
      <c r="AD52" s="192" t="str">
        <f>IF(OR(AB52=Listas!$F$53,AB52=Listas!$F$54),Listas!$G$53,IF(AB52=Listas!$F$55,Listas!$G$55,""))</f>
        <v/>
      </c>
      <c r="AE52" s="202"/>
      <c r="AF52" s="121" t="str">
        <f>+IF(AE52=Listas!$E$46,Listas!$F$46,IF(AE52=Listas!$E$47,Listas!$F$47,""))</f>
        <v/>
      </c>
      <c r="AG52" s="193" t="str">
        <f t="shared" si="6"/>
        <v/>
      </c>
      <c r="AH52" s="190"/>
      <c r="AI52" s="194"/>
      <c r="AJ52" s="195"/>
      <c r="AK52" s="180" t="str">
        <f t="shared" si="5"/>
        <v>Baja</v>
      </c>
      <c r="AL52" s="181">
        <f>IF(AD52=Listas!$G$53,AL51-(AL51*AG52),AL51)</f>
        <v>0.36</v>
      </c>
      <c r="AM52" s="508"/>
      <c r="AN52" s="180" t="str">
        <f t="shared" si="1"/>
        <v>Moderado</v>
      </c>
      <c r="AO52" s="181">
        <f>IF(AD52=Listas!$G$55,AO51-(AO51*AG52),AO51)</f>
        <v>0.5625</v>
      </c>
      <c r="AP52" s="508"/>
      <c r="AQ52" s="470"/>
      <c r="AR52" s="470"/>
      <c r="AS52" s="470"/>
      <c r="AT52" s="473"/>
      <c r="AU52" s="476"/>
      <c r="AV52" s="252"/>
      <c r="AW52" s="396"/>
      <c r="AX52" s="379"/>
      <c r="AY52" s="379"/>
      <c r="AZ52" s="379"/>
      <c r="BA52" s="379"/>
    </row>
    <row r="53" spans="2:53" ht="16" hidden="1" customHeight="1" thickTop="1" x14ac:dyDescent="0.35">
      <c r="B53" s="479" t="s">
        <v>318</v>
      </c>
      <c r="C53" s="458"/>
      <c r="D53" s="545"/>
      <c r="E53" s="485"/>
      <c r="F53" s="488"/>
      <c r="G53" s="488"/>
      <c r="H53" s="491"/>
      <c r="I53" s="491"/>
      <c r="J53" s="494"/>
      <c r="K53" s="490"/>
      <c r="L53" s="496"/>
      <c r="M53" s="500"/>
      <c r="N53" s="506"/>
      <c r="O53" s="497"/>
      <c r="P53" s="503"/>
      <c r="Q53" s="506"/>
      <c r="R53" s="247"/>
      <c r="S53" s="503"/>
      <c r="T53" s="111" t="s">
        <v>261</v>
      </c>
      <c r="U53" s="305"/>
      <c r="V53" s="327"/>
      <c r="W53" s="327"/>
      <c r="X53" s="327"/>
      <c r="Y53" s="327"/>
      <c r="Z53" s="327"/>
      <c r="AA53" s="327"/>
      <c r="AB53" s="210"/>
      <c r="AC53" s="211" t="str">
        <f>IF(AB53=Listas!$B$46,Listas!$C$46,IF(AB53=Listas!$B$47,Listas!$C$47,IF(AB53=Listas!$B$48,Listas!$C$48,"")))</f>
        <v/>
      </c>
      <c r="AD53" s="212" t="str">
        <f>IF(OR(AB53=Listas!$F$53,AB53=Listas!$F$54),Listas!$G$53,IF(AB53=Listas!$F$55,Listas!$G$55,""))</f>
        <v/>
      </c>
      <c r="AE53" s="210"/>
      <c r="AF53" s="213" t="str">
        <f>+IF(AE53=Listas!$E$46,Listas!$F$46,IF(AE53=Listas!$E$47,Listas!$F$47,""))</f>
        <v/>
      </c>
      <c r="AG53" s="214" t="str">
        <f t="shared" si="6"/>
        <v/>
      </c>
      <c r="AH53" s="196"/>
      <c r="AI53" s="197"/>
      <c r="AJ53" s="198"/>
      <c r="AK53" s="215" t="str">
        <f t="shared" si="5"/>
        <v>Baja</v>
      </c>
      <c r="AL53" s="216">
        <f>IF(AD53=Listas!$G$53,AL52-(AL52*AG53),AL52)</f>
        <v>0.36</v>
      </c>
      <c r="AM53" s="513"/>
      <c r="AN53" s="215" t="str">
        <f t="shared" si="1"/>
        <v>Moderado</v>
      </c>
      <c r="AO53" s="216">
        <f>IF(AD53=Listas!$G$55,AO52-(AO52*AG53),AO52)</f>
        <v>0.5625</v>
      </c>
      <c r="AP53" s="513"/>
      <c r="AQ53" s="510"/>
      <c r="AR53" s="510"/>
      <c r="AS53" s="510"/>
      <c r="AT53" s="473"/>
      <c r="AU53" s="476"/>
      <c r="AV53" s="253"/>
      <c r="AW53" s="397"/>
      <c r="AX53" s="379"/>
      <c r="AY53" s="379"/>
      <c r="AZ53" s="379"/>
      <c r="BA53" s="379"/>
    </row>
    <row r="54" spans="2:53" ht="192.75" customHeight="1" thickTop="1" thickBot="1" x14ac:dyDescent="0.4">
      <c r="B54" s="543" t="s">
        <v>365</v>
      </c>
      <c r="C54" s="465" t="s">
        <v>366</v>
      </c>
      <c r="D54" s="544" t="s">
        <v>1</v>
      </c>
      <c r="E54" s="483" t="s">
        <v>367</v>
      </c>
      <c r="F54" s="486" t="s">
        <v>368</v>
      </c>
      <c r="G54" s="486" t="s">
        <v>369</v>
      </c>
      <c r="H54" s="489" t="s">
        <v>20</v>
      </c>
      <c r="I54" s="489" t="s">
        <v>29</v>
      </c>
      <c r="J54" s="492" t="s">
        <v>370</v>
      </c>
      <c r="K54" s="489" t="s">
        <v>177</v>
      </c>
      <c r="L54" s="495" t="s">
        <v>237</v>
      </c>
      <c r="M54" s="498" t="str">
        <f>+IF(L54="","",IF(L54=$CB$16,$CA$16,IF(L54=$CB$17,$CA$17,IF(L54=$CB$18,$CA$18,IF(L54=$CB$19,$CA$19,IF(L54=$CB$20,$CA$20))))))</f>
        <v>Muy Baja</v>
      </c>
      <c r="N54" s="504">
        <f>+IF(L54="","",IF(L54=$CB$16,$CE$16,IF(L54=$CB$17,$CE$17,IF(L54=$CB$18,$CE$18,IF(L54=$CB$19,$CE$19,IF(L54=$CB$20,$CE$20))))))</f>
        <v>0.2</v>
      </c>
      <c r="O54" s="495" t="s">
        <v>179</v>
      </c>
      <c r="P54" s="501" t="str">
        <f>+IF(O54="","",IF(O54='Mapa de Calor inherente'!$AF$6,'Mapa de Calor inherente'!$AD$6,IF(O54='Mapa de Calor inherente'!$AF$7,'Mapa de Calor inherente'!$AD$7,IF(O54='Mapa de Calor inherente'!$AF$8,'Mapa de Calor inherente'!$AD$8,IF(O54='Mapa de Calor inherente'!$AF$9,'Mapa de Calor inherente'!$AD$9,IF(O54='Mapa de Calor inherente'!$AF$10,'Mapa de Calor inherente'!$AD$10,IF(O54='Mapa de Calor inherente'!$AG$6,'Mapa de Calor inherente'!$AD$6,IF(O54='Mapa de Calor inherente'!$AG$7,'Mapa de Calor inherente'!$AD$7,IF(O54='Mapa de Calor inherente'!$AG$8,'Mapa de Calor inherente'!$AD$8,IF(O54='Mapa de Calor inherente'!$AG$9,'Mapa de Calor inherente'!$AD$9,IF(O54='Mapa de Calor inherente'!$AG$10,'Mapa de Calor inherente'!$AD$10,IF(O54='Mapa de Calor inherente'!$AD$8,'Mapa de Calor inherente'!$AD$8,IF(O54='Mapa de Calor inherente'!$AD$9,'Mapa de Calor inherente'!$AD$9,IF(O54='Mapa de Calor inherente'!$AD$10,'Mapa de Calor inherente'!$AD$10))))))))))))))</f>
        <v>Catastrófico</v>
      </c>
      <c r="Q54" s="504">
        <f>+IF(O54="","",IF(O54='Mapa de Calor inherente'!$AF$6,'Mapa de Calor inherente'!$AE$6,IF(O54='Mapa de Calor inherente'!$AF$7,'Mapa de Calor inherente'!$AE$7,IF(O54='Mapa de Calor inherente'!$AF$8,'Mapa de Calor inherente'!$AE$8,IF(O54='Mapa de Calor inherente'!$AF$9,'Mapa de Calor inherente'!$AE$9,IF(O54='Mapa de Calor inherente'!$AF$10,'Mapa de Calor inherente'!$AE$10,IF(O54='Mapa de Calor inherente'!$AG$6,'Mapa de Calor inherente'!$AE$6,IF(O54='Mapa de Calor inherente'!$AG$7,'Mapa de Calor inherente'!$AE$7,IF(O54='Mapa de Calor inherente'!$AG$8,'Mapa de Calor inherente'!$AE$8,IF(O54='Mapa de Calor inherente'!$AG$9,'Mapa de Calor inherente'!$AE$9,IF(O54='Mapa de Calor inherente'!$AG$10,'Mapa de Calor inherente'!$AE$10,IF(O54='Mapa de Calor inherente'!$AD$8,'Mapa de Calor inherente'!$AE$8,IF(O54='Mapa de Calor inherente'!$AD$9,'Mapa de Calor inherente'!$AE$9,IF(O54='Mapa de Calor inherente'!$AD$10,'Mapa de Calor inherente'!$AE$10))))))))))))))</f>
        <v>1</v>
      </c>
      <c r="R54" s="165" t="e">
        <f>IF(M54="","",IF(Q54="","",(M54*Q54)))</f>
        <v>#VALUE!</v>
      </c>
      <c r="S54" s="501" t="str">
        <f>+IF(M54=$BO$18,IF(P54=$BP$17,$BP$18,IF(P54=$BQ$17,$BQ$18,IF(P54=$BR$17,$BR$18,IF(P54=$BS$17,$BS$18,IF(P54=$BT$17,$BT$18))))),IF(M54=$BO$19,IF(P54=$BP$17,$BP$19,IF(P54=$BQ$17,$BQ$19,IF(P54=$BR$17,$BR$19,IF(P54=$BS$17,$BS$19,IF(P54=$BT$17,$BT$19))))),IF(M54=$BO$20,IF(P54=$BP$17,$BP$20,IF(P54=$BQ$17,$BQ$20,IF(P54=$BR$17,$BR$20,IF(P54=$BS$17,$BS$20,IF(P54=$BT$17,$BT$20))))),IF(M54=$BO$21,IF(P54=$BP$17,$BP$21,IF(P54=$BQ$17,$BQ$21,IF(P54=$BR$17,$BR$21,IF(P54=$BS$17,$BS$21,IF(P54=$BT$17,$BT$21))))),IF(M54=$BO$22,IF(P54=$BP$17,$BP$22,IF(P54=$BQ$17,$BQ$22,IF(P54=$BR$17,$BR$22,IF(P54=$BS$17,$BS$22,IF(P54=$BT$17,$BT$22))))),"")))))</f>
        <v>Extremo</v>
      </c>
      <c r="T54" s="117" t="s">
        <v>180</v>
      </c>
      <c r="U54" s="344" t="s">
        <v>371</v>
      </c>
      <c r="V54" s="328" t="s">
        <v>372</v>
      </c>
      <c r="W54" s="328" t="s">
        <v>373</v>
      </c>
      <c r="X54" s="328" t="s">
        <v>374</v>
      </c>
      <c r="Y54" s="328" t="s">
        <v>375</v>
      </c>
      <c r="Z54" s="329" t="s">
        <v>376</v>
      </c>
      <c r="AA54" s="329" t="s">
        <v>377</v>
      </c>
      <c r="AB54" s="217" t="s">
        <v>40</v>
      </c>
      <c r="AC54" s="218">
        <f>IF(AB54=Listas!$B$46,Listas!$C$46,IF(AB54=Listas!$B$47,Listas!$C$47,IF(AB54=Listas!$B$48,Listas!$C$48,"")))</f>
        <v>0.25</v>
      </c>
      <c r="AD54" s="219" t="str">
        <f>IF(OR(AB54=Listas!$F$53,AB54=Listas!$F$54),Listas!$G$53,IF(AB54=Listas!$F$55,Listas!$G$55,""))</f>
        <v>Probabilidad</v>
      </c>
      <c r="AE54" s="217" t="s">
        <v>43</v>
      </c>
      <c r="AF54" s="218">
        <f>+IF(AE54=Listas!$E$46,Listas!$F$46,IF(AE54=Listas!$E$47,Listas!$F$47,""))</f>
        <v>0.15</v>
      </c>
      <c r="AG54" s="220">
        <f>IFERROR(AC54+AF54,"")</f>
        <v>0.4</v>
      </c>
      <c r="AH54" s="217" t="s">
        <v>64</v>
      </c>
      <c r="AI54" s="221" t="s">
        <v>58</v>
      </c>
      <c r="AJ54" s="222" t="s">
        <v>59</v>
      </c>
      <c r="AK54" s="223" t="str">
        <f t="shared" si="5"/>
        <v>Muy baja</v>
      </c>
      <c r="AL54" s="224">
        <f>IF(AD54=Listas!$G$53,N54-(N54*AG54),N54)</f>
        <v>0.12</v>
      </c>
      <c r="AM54" s="564">
        <f>+IF(AL63="","",AL63)</f>
        <v>7.1999999999999995E-2</v>
      </c>
      <c r="AN54" s="223" t="str">
        <f>IF(AO54="","",IF(AO54&lt;=20%,"Leve",IF(AO54&lt;=40%,"Menor",IF(AO54&lt;=60%,"Moderado",IF(AO54&lt;=80%,"Mayor","Catastrófico")))))</f>
        <v>Catastrófico</v>
      </c>
      <c r="AO54" s="224">
        <f>IF(AD54=Listas!$G$55,Q54-(Q54*AG54),Q54)</f>
        <v>1</v>
      </c>
      <c r="AP54" s="564">
        <f>+IF(AO63="","",AO63)</f>
        <v>1</v>
      </c>
      <c r="AQ54" s="540" t="str">
        <f>+IF(AM54=0,"",IF(AM54&lt;=$BN$22,$BO$22,IF(AM54&lt;=$BN$21,$BO$21,IF(AM54&lt;=$BN$20,$BO$20,IF(AM54&lt;=$BN$19,$BO$19,IF(AM54&lt;=$BN$18,$BO$18,""))))))</f>
        <v>Muy Baja</v>
      </c>
      <c r="AR54" s="540" t="str">
        <f>+IF(AP54=0,"",IF(AP54&lt;=$BP$16,$BP$17,IF(AP54&lt;=$BQ$16,$BQ$17,IF(AP54&lt;=$BR$16,$BR$17,IF(AP54&lt;=$BS$16,$BS$17,IF(AP54&lt;=$BT$16,$BT$17,""))))))</f>
        <v>Catastrófico</v>
      </c>
      <c r="AS54" s="540" t="str">
        <f>IF(AQ54=$BO$18,IF(AR54=$BP$17,$BP$18,IF(AR54=$BQ$17,$BQ$18,IF(AR54=$BR$17,$BR$18,IF(AR54=$BS$17,$BS$18,IF(AR54=$BT$17,$BT$18))))),IF(AQ54=$BO$19,IF(AR54=$BP$17,$BP$19,IF(AR54=$BQ$17,$BQ$19,IF(AR54=$BR$17,$BR$19,IF(AR54=$BS$17,$BS$19,IF(AR54=$BT$17,$BT$19))))),IF(AQ54=$BO$20,IF(AR54=$BP$17,$BP$20,IF(AR54=$BQ$17,$BQ$20,IF(AR54=$BR$17,$BR$20,IF(AR54=$BS$17,$BS$20,IF(AR54=$BT$17,$BT$20))))),IF(AQ54=$BO$21,IF(AR54=$BP$17,$BP$21,IF(AR54=$BQ$17,$BQ$21,IF(AR54=$BR$17,$BR$21,IF(AR54=$BS$17,$BS$21,IF(AR54=$BT$17,$BT$21))))),IF(AQ54=$BO$22,IF(AR54=$BP$17,$BP$22,IF(AR54=$BQ$17,$BQ$22,IF(AR54=$BR$17,$BR$22,IF(AR54=$BS$17,$BS$22,IF(AR54=$BT$17,$BT$22))))),"")))))</f>
        <v>Extremo</v>
      </c>
      <c r="AT54" s="563" t="str">
        <f>IF(AU54="","",IF(AU54=Listas!$F$61,Listas!$G$61,IF(AU54=Listas!$E$64,Listas!$G$64)))</f>
        <v>Requiere Plan de Acción</v>
      </c>
      <c r="AU54" s="561" t="str">
        <f>IF(AS54="","",IF(OR(AS54=Listas!$E$61,AS54=Listas!$E$62),Listas!$F$61,IF(AS54=Listas!$E$63,Listas!$F$63,IF(AS54=Listas!$E$64,Listas!$F$64))))</f>
        <v>Reducir, evitar, compartir o transferir el riesgo</v>
      </c>
      <c r="AV54" s="272" t="s">
        <v>80</v>
      </c>
      <c r="AW54" s="280" t="s">
        <v>378</v>
      </c>
      <c r="AX54" s="307" t="s">
        <v>379</v>
      </c>
      <c r="AY54" s="365" t="s">
        <v>357</v>
      </c>
      <c r="AZ54" s="365" t="s">
        <v>357</v>
      </c>
      <c r="BA54" s="366" t="s">
        <v>380</v>
      </c>
    </row>
    <row r="55" spans="2:53" ht="253.5" customHeight="1" thickTop="1" thickBot="1" x14ac:dyDescent="0.4">
      <c r="B55" s="479" t="s">
        <v>365</v>
      </c>
      <c r="C55" s="465"/>
      <c r="D55" s="545"/>
      <c r="E55" s="484"/>
      <c r="F55" s="487"/>
      <c r="G55" s="487"/>
      <c r="H55" s="490"/>
      <c r="I55" s="490"/>
      <c r="J55" s="493"/>
      <c r="K55" s="490"/>
      <c r="L55" s="496"/>
      <c r="M55" s="499"/>
      <c r="N55" s="505"/>
      <c r="O55" s="496"/>
      <c r="P55" s="502"/>
      <c r="Q55" s="505"/>
      <c r="R55" s="243"/>
      <c r="S55" s="502"/>
      <c r="T55" s="111" t="s">
        <v>192</v>
      </c>
      <c r="U55" s="345" t="s">
        <v>381</v>
      </c>
      <c r="V55" s="330" t="s">
        <v>325</v>
      </c>
      <c r="W55" s="331" t="s">
        <v>326</v>
      </c>
      <c r="X55" s="331" t="s">
        <v>327</v>
      </c>
      <c r="Y55" s="332" t="s">
        <v>328</v>
      </c>
      <c r="Z55" s="333" t="s">
        <v>329</v>
      </c>
      <c r="AA55" s="334" t="s">
        <v>330</v>
      </c>
      <c r="AB55" s="203" t="s">
        <v>40</v>
      </c>
      <c r="AC55" s="204">
        <f>IF(AB55=Listas!$B$46,Listas!$C$46,IF(AB55=Listas!$B$47,Listas!$C$47,IF(AB55=Listas!$B$48,Listas!$C$48,"")))</f>
        <v>0.25</v>
      </c>
      <c r="AD55" s="205" t="str">
        <f>IF(OR(AB55=Listas!$F$53,AB55=Listas!$F$54),Listas!$G$53,IF(AB55=Listas!$F$55,Listas!$G$55,""))</f>
        <v>Probabilidad</v>
      </c>
      <c r="AE55" s="207" t="s">
        <v>43</v>
      </c>
      <c r="AF55" s="163">
        <f>+IF(AE55=Listas!$E$46,Listas!$F$46,IF(AE55=Listas!$E$47,Listas!$F$47,""))</f>
        <v>0.15</v>
      </c>
      <c r="AG55" s="225">
        <f>IFERROR(AC55+AF55,"")</f>
        <v>0.4</v>
      </c>
      <c r="AH55" s="207" t="s">
        <v>57</v>
      </c>
      <c r="AI55" s="208" t="s">
        <v>58</v>
      </c>
      <c r="AJ55" s="209" t="s">
        <v>59</v>
      </c>
      <c r="AK55" s="182" t="str">
        <f t="shared" si="5"/>
        <v>Muy baja</v>
      </c>
      <c r="AL55" s="183">
        <f>IF(AD55=Listas!$G$53,AL54-(AL54*AG55),AL54)</f>
        <v>7.1999999999999995E-2</v>
      </c>
      <c r="AM55" s="508"/>
      <c r="AN55" s="180" t="str">
        <f t="shared" si="1"/>
        <v>Catastrófico</v>
      </c>
      <c r="AO55" s="181">
        <f>IF(AD55=Listas!$G$55,AO54-(AO54*AG55),AO54)</f>
        <v>1</v>
      </c>
      <c r="AP55" s="508"/>
      <c r="AQ55" s="470"/>
      <c r="AR55" s="470"/>
      <c r="AS55" s="470"/>
      <c r="AT55" s="473"/>
      <c r="AU55" s="476"/>
      <c r="AV55" s="271" t="s">
        <v>90</v>
      </c>
      <c r="AW55" s="370" t="s">
        <v>382</v>
      </c>
      <c r="AX55" s="380" t="s">
        <v>383</v>
      </c>
      <c r="AY55" s="381" t="s">
        <v>357</v>
      </c>
      <c r="AZ55" s="381" t="s">
        <v>384</v>
      </c>
      <c r="BA55" s="382" t="s">
        <v>385</v>
      </c>
    </row>
    <row r="56" spans="2:53" ht="15" hidden="1" customHeight="1" thickBot="1" x14ac:dyDescent="0.4">
      <c r="B56" s="479" t="s">
        <v>365</v>
      </c>
      <c r="C56" s="277"/>
      <c r="D56" s="545"/>
      <c r="E56" s="484"/>
      <c r="F56" s="487"/>
      <c r="G56" s="487"/>
      <c r="H56" s="490"/>
      <c r="I56" s="490"/>
      <c r="J56" s="493"/>
      <c r="K56" s="490"/>
      <c r="L56" s="496"/>
      <c r="M56" s="499"/>
      <c r="N56" s="505"/>
      <c r="O56" s="496"/>
      <c r="P56" s="502"/>
      <c r="Q56" s="505"/>
      <c r="R56" s="244"/>
      <c r="S56" s="502"/>
      <c r="T56" s="111" t="s">
        <v>208</v>
      </c>
      <c r="U56" s="346"/>
      <c r="V56" s="320"/>
      <c r="W56" s="320"/>
      <c r="X56" s="320"/>
      <c r="Y56" s="320"/>
      <c r="Z56" s="320"/>
      <c r="AA56" s="320"/>
      <c r="AB56" s="190"/>
      <c r="AC56" s="191" t="str">
        <f>IF(AB56=Listas!$B$46,Listas!$C$46,IF(AB56=Listas!$B$47,Listas!$C$47,IF(AB56=Listas!$B$48,Listas!$C$48,"")))</f>
        <v/>
      </c>
      <c r="AD56" s="192" t="str">
        <f>IF(OR(AB56=Listas!$F$53,AB56=Listas!$F$54),Listas!$G$53,IF(AB56=Listas!$F$55,Listas!$G$55,""))</f>
        <v/>
      </c>
      <c r="AE56" s="190"/>
      <c r="AF56" s="121" t="str">
        <f>+IF(AE56=Listas!$E$46,Listas!$F$46,IF(AE56=Listas!$E$47,Listas!$F$47,""))</f>
        <v/>
      </c>
      <c r="AG56" s="193" t="str">
        <f>IFERROR(AC56+AF56,"")</f>
        <v/>
      </c>
      <c r="AH56" s="196"/>
      <c r="AI56" s="197"/>
      <c r="AJ56" s="198"/>
      <c r="AK56" s="226" t="str">
        <f t="shared" si="5"/>
        <v>Muy baja</v>
      </c>
      <c r="AL56" s="227">
        <f>IF(AD56=Listas!$G$53,AL55-(AL55*AG56),AL55)</f>
        <v>7.1999999999999995E-2</v>
      </c>
      <c r="AM56" s="508"/>
      <c r="AN56" s="180" t="str">
        <f t="shared" si="1"/>
        <v>Catastrófico</v>
      </c>
      <c r="AO56" s="181">
        <f>IF(AD56=Listas!$G$55,AO55-(AO55*AG56),AO55)</f>
        <v>1</v>
      </c>
      <c r="AP56" s="508"/>
      <c r="AQ56" s="470"/>
      <c r="AR56" s="470"/>
      <c r="AS56" s="470"/>
      <c r="AT56" s="473"/>
      <c r="AU56" s="476"/>
      <c r="AV56" s="273"/>
      <c r="AW56" s="395"/>
      <c r="AX56" s="379"/>
      <c r="AY56" s="379"/>
      <c r="AZ56" s="379"/>
      <c r="BA56" s="379"/>
    </row>
    <row r="57" spans="2:53" ht="15" hidden="1" customHeight="1" thickTop="1" x14ac:dyDescent="0.35">
      <c r="B57" s="479" t="s">
        <v>365</v>
      </c>
      <c r="C57" s="277"/>
      <c r="D57" s="545"/>
      <c r="E57" s="484"/>
      <c r="F57" s="487"/>
      <c r="G57" s="487"/>
      <c r="H57" s="490"/>
      <c r="I57" s="490"/>
      <c r="J57" s="493"/>
      <c r="K57" s="490"/>
      <c r="L57" s="496"/>
      <c r="M57" s="499"/>
      <c r="N57" s="505"/>
      <c r="O57" s="496"/>
      <c r="P57" s="502"/>
      <c r="Q57" s="505"/>
      <c r="R57" s="244"/>
      <c r="S57" s="502"/>
      <c r="T57" s="111" t="s">
        <v>225</v>
      </c>
      <c r="U57" s="6"/>
      <c r="V57" s="320"/>
      <c r="W57" s="320"/>
      <c r="X57" s="320"/>
      <c r="Y57" s="320"/>
      <c r="Z57" s="320"/>
      <c r="AA57" s="320"/>
      <c r="AB57" s="202"/>
      <c r="AC57" s="191" t="str">
        <f>IF(AB57=Listas!$B$46,Listas!$C$46,IF(AB57=Listas!$B$47,Listas!$C$47,IF(AB57=Listas!$B$48,Listas!$C$48,"")))</f>
        <v/>
      </c>
      <c r="AD57" s="192" t="str">
        <f>IF(OR(AB57=Listas!$F$53,AB57=Listas!$F$54),Listas!$G$53,IF(AB57=Listas!$F$55,Listas!$G$55,""))</f>
        <v/>
      </c>
      <c r="AE57" s="190"/>
      <c r="AF57" s="121" t="str">
        <f>+IF(AE57=Listas!$E$46,Listas!$F$46,IF(AE57=Listas!$E$47,Listas!$F$47,""))</f>
        <v/>
      </c>
      <c r="AG57" s="193" t="str">
        <f t="shared" ref="AG57:AG63" si="7">IFERROR(AC57+AF57,"")</f>
        <v/>
      </c>
      <c r="AH57" s="199"/>
      <c r="AI57" s="200"/>
      <c r="AJ57" s="201"/>
      <c r="AK57" s="180" t="str">
        <f t="shared" si="5"/>
        <v>Muy baja</v>
      </c>
      <c r="AL57" s="181">
        <f>IF(AD57=Listas!$G$53,AL56-(AL56*AG57),AL56)</f>
        <v>7.1999999999999995E-2</v>
      </c>
      <c r="AM57" s="508"/>
      <c r="AN57" s="180" t="str">
        <f t="shared" si="1"/>
        <v>Catastrófico</v>
      </c>
      <c r="AO57" s="181">
        <f>IF(AD57=Listas!$G$55,AO56-(AO56*AG57),AO56)</f>
        <v>1</v>
      </c>
      <c r="AP57" s="508"/>
      <c r="AQ57" s="470"/>
      <c r="AR57" s="470"/>
      <c r="AS57" s="470"/>
      <c r="AT57" s="473"/>
      <c r="AU57" s="476"/>
      <c r="AV57" s="254"/>
      <c r="AW57" s="396"/>
      <c r="AX57" s="379"/>
      <c r="AY57" s="379"/>
      <c r="AZ57" s="379"/>
      <c r="BA57" s="379"/>
    </row>
    <row r="58" spans="2:53" ht="15" hidden="1" customHeight="1" thickTop="1" x14ac:dyDescent="0.35">
      <c r="B58" s="479" t="s">
        <v>365</v>
      </c>
      <c r="C58" s="277"/>
      <c r="D58" s="545"/>
      <c r="E58" s="484"/>
      <c r="F58" s="487"/>
      <c r="G58" s="487"/>
      <c r="H58" s="490"/>
      <c r="I58" s="490"/>
      <c r="J58" s="493"/>
      <c r="K58" s="490"/>
      <c r="L58" s="496"/>
      <c r="M58" s="499"/>
      <c r="N58" s="505"/>
      <c r="O58" s="496"/>
      <c r="P58" s="502"/>
      <c r="Q58" s="505"/>
      <c r="R58" s="244"/>
      <c r="S58" s="502"/>
      <c r="T58" s="111" t="s">
        <v>238</v>
      </c>
      <c r="U58" s="6"/>
      <c r="V58" s="320"/>
      <c r="W58" s="320"/>
      <c r="X58" s="320"/>
      <c r="Y58" s="320"/>
      <c r="Z58" s="320"/>
      <c r="AA58" s="320"/>
      <c r="AB58" s="202"/>
      <c r="AC58" s="191" t="str">
        <f>IF(AB58=Listas!$B$46,Listas!$C$46,IF(AB58=Listas!$B$47,Listas!$C$47,IF(AB58=Listas!$B$48,Listas!$C$48,"")))</f>
        <v/>
      </c>
      <c r="AD58" s="192" t="str">
        <f>IF(OR(AB58=Listas!$F$53,AB58=Listas!$F$54),Listas!$G$53,IF(AB58=Listas!$F$55,Listas!$G$55,""))</f>
        <v/>
      </c>
      <c r="AE58" s="190"/>
      <c r="AF58" s="121" t="str">
        <f>+IF(AE58=Listas!$E$46,Listas!$F$46,IF(AE58=Listas!$E$47,Listas!$F$47,""))</f>
        <v/>
      </c>
      <c r="AG58" s="193" t="str">
        <f t="shared" si="7"/>
        <v/>
      </c>
      <c r="AH58" s="190"/>
      <c r="AI58" s="194"/>
      <c r="AJ58" s="195"/>
      <c r="AK58" s="180" t="str">
        <f t="shared" si="5"/>
        <v>Muy baja</v>
      </c>
      <c r="AL58" s="181">
        <f>IF(AD58=Listas!$G$53,AL57-(AL57*AG58),AL57)</f>
        <v>7.1999999999999995E-2</v>
      </c>
      <c r="AM58" s="508"/>
      <c r="AN58" s="180" t="str">
        <f t="shared" si="1"/>
        <v>Catastrófico</v>
      </c>
      <c r="AO58" s="181">
        <f>IF(AD58=Listas!$G$55,AO57-(AO57*AG58),AO57)</f>
        <v>1</v>
      </c>
      <c r="AP58" s="508"/>
      <c r="AQ58" s="470"/>
      <c r="AR58" s="470"/>
      <c r="AS58" s="470"/>
      <c r="AT58" s="473"/>
      <c r="AU58" s="476"/>
      <c r="AV58" s="252"/>
      <c r="AW58" s="396"/>
      <c r="AX58" s="379"/>
      <c r="AY58" s="379"/>
      <c r="AZ58" s="379"/>
      <c r="BA58" s="379"/>
    </row>
    <row r="59" spans="2:53" ht="15.75" hidden="1" customHeight="1" thickTop="1" x14ac:dyDescent="0.35">
      <c r="B59" s="479" t="s">
        <v>365</v>
      </c>
      <c r="C59" s="277"/>
      <c r="D59" s="545"/>
      <c r="E59" s="484"/>
      <c r="F59" s="487"/>
      <c r="G59" s="487"/>
      <c r="H59" s="490"/>
      <c r="I59" s="490"/>
      <c r="J59" s="493"/>
      <c r="K59" s="490"/>
      <c r="L59" s="496"/>
      <c r="M59" s="499"/>
      <c r="N59" s="505"/>
      <c r="O59" s="496"/>
      <c r="P59" s="502"/>
      <c r="Q59" s="505"/>
      <c r="R59" s="245"/>
      <c r="S59" s="502"/>
      <c r="T59" s="111" t="s">
        <v>246</v>
      </c>
      <c r="U59" s="5"/>
      <c r="V59" s="327"/>
      <c r="W59" s="327"/>
      <c r="X59" s="327"/>
      <c r="Y59" s="327"/>
      <c r="Z59" s="327"/>
      <c r="AA59" s="327"/>
      <c r="AB59" s="202"/>
      <c r="AC59" s="191" t="str">
        <f>IF(AB59=Listas!$B$46,Listas!$C$46,IF(AB59=Listas!$B$47,Listas!$C$47,IF(AB59=Listas!$B$48,Listas!$C$48,"")))</f>
        <v/>
      </c>
      <c r="AD59" s="192" t="str">
        <f>IF(OR(AB59=Listas!$F$53,AB59=Listas!$F$54),Listas!$G$53,IF(AB59=Listas!$F$55,Listas!$G$55,""))</f>
        <v/>
      </c>
      <c r="AE59" s="190"/>
      <c r="AF59" s="121" t="str">
        <f>+IF(AE59=Listas!$E$46,Listas!$F$46,IF(AE59=Listas!$E$47,Listas!$F$47,""))</f>
        <v/>
      </c>
      <c r="AG59" s="193" t="str">
        <f t="shared" si="7"/>
        <v/>
      </c>
      <c r="AH59" s="190"/>
      <c r="AI59" s="194"/>
      <c r="AJ59" s="195"/>
      <c r="AK59" s="180" t="str">
        <f t="shared" si="5"/>
        <v>Muy baja</v>
      </c>
      <c r="AL59" s="181">
        <f>IF(AD59=Listas!$G$53,AL58-(AL58*AG59),AL58)</f>
        <v>7.1999999999999995E-2</v>
      </c>
      <c r="AM59" s="508"/>
      <c r="AN59" s="180" t="str">
        <f t="shared" si="1"/>
        <v>Catastrófico</v>
      </c>
      <c r="AO59" s="181">
        <f>IF(AD59=Listas!$G$55,AO58-(AO58*AG59),AO58)</f>
        <v>1</v>
      </c>
      <c r="AP59" s="508"/>
      <c r="AQ59" s="470"/>
      <c r="AR59" s="470"/>
      <c r="AS59" s="470"/>
      <c r="AT59" s="473"/>
      <c r="AU59" s="476"/>
      <c r="AV59" s="254"/>
      <c r="AW59" s="396"/>
      <c r="AX59" s="379"/>
      <c r="AY59" s="379"/>
      <c r="AZ59" s="379"/>
      <c r="BA59" s="379"/>
    </row>
    <row r="60" spans="2:53" ht="15" hidden="1" customHeight="1" thickTop="1" x14ac:dyDescent="0.35">
      <c r="B60" s="479" t="s">
        <v>365</v>
      </c>
      <c r="C60" s="277"/>
      <c r="D60" s="545"/>
      <c r="E60" s="484"/>
      <c r="F60" s="487"/>
      <c r="G60" s="487"/>
      <c r="H60" s="490"/>
      <c r="I60" s="490"/>
      <c r="J60" s="493"/>
      <c r="K60" s="490"/>
      <c r="L60" s="496"/>
      <c r="M60" s="499"/>
      <c r="N60" s="505"/>
      <c r="O60" s="496"/>
      <c r="P60" s="502"/>
      <c r="Q60" s="505"/>
      <c r="R60" s="246"/>
      <c r="S60" s="502"/>
      <c r="T60" s="111" t="s">
        <v>252</v>
      </c>
      <c r="U60" s="6"/>
      <c r="V60" s="320"/>
      <c r="W60" s="320"/>
      <c r="X60" s="320"/>
      <c r="Y60" s="320"/>
      <c r="Z60" s="320"/>
      <c r="AA60" s="320"/>
      <c r="AB60" s="190"/>
      <c r="AC60" s="191" t="str">
        <f>IF(AB60=Listas!$B$46,Listas!$C$46,IF(AB60=Listas!$B$47,Listas!$C$47,IF(AB60=Listas!$B$48,Listas!$C$48,"")))</f>
        <v/>
      </c>
      <c r="AD60" s="192" t="str">
        <f>IF(OR(AB60=Listas!$F$53,AB60=Listas!$F$54),Listas!$G$53,IF(AB60=Listas!$F$55,Listas!$G$55,""))</f>
        <v/>
      </c>
      <c r="AE60" s="190"/>
      <c r="AF60" s="121" t="str">
        <f>+IF(AE60=Listas!$E$46,Listas!$F$46,IF(AE60=Listas!$E$47,Listas!$F$47,""))</f>
        <v/>
      </c>
      <c r="AG60" s="193" t="str">
        <f t="shared" si="7"/>
        <v/>
      </c>
      <c r="AH60" s="190"/>
      <c r="AI60" s="194"/>
      <c r="AJ60" s="195"/>
      <c r="AK60" s="180" t="str">
        <f t="shared" si="5"/>
        <v>Muy baja</v>
      </c>
      <c r="AL60" s="181">
        <f>IF(AD60=Listas!$G$53,AL59-(AL59*AG60),AL59)</f>
        <v>7.1999999999999995E-2</v>
      </c>
      <c r="AM60" s="508"/>
      <c r="AN60" s="180" t="str">
        <f t="shared" si="1"/>
        <v>Catastrófico</v>
      </c>
      <c r="AO60" s="181">
        <f>IF(AD60=Listas!$G$55,AO59-(AO59*AG60),AO59)</f>
        <v>1</v>
      </c>
      <c r="AP60" s="508"/>
      <c r="AQ60" s="470"/>
      <c r="AR60" s="470"/>
      <c r="AS60" s="470"/>
      <c r="AT60" s="473"/>
      <c r="AU60" s="476"/>
      <c r="AV60" s="254"/>
      <c r="AW60" s="396"/>
      <c r="AX60" s="379"/>
      <c r="AY60" s="379"/>
      <c r="AZ60" s="379"/>
      <c r="BA60" s="379"/>
    </row>
    <row r="61" spans="2:53" ht="15" hidden="1" customHeight="1" thickTop="1" x14ac:dyDescent="0.35">
      <c r="B61" s="479" t="s">
        <v>365</v>
      </c>
      <c r="C61" s="277"/>
      <c r="D61" s="545"/>
      <c r="E61" s="484"/>
      <c r="F61" s="487"/>
      <c r="G61" s="487"/>
      <c r="H61" s="490"/>
      <c r="I61" s="490"/>
      <c r="J61" s="493"/>
      <c r="K61" s="490"/>
      <c r="L61" s="496"/>
      <c r="M61" s="499"/>
      <c r="N61" s="505"/>
      <c r="O61" s="496"/>
      <c r="P61" s="502"/>
      <c r="Q61" s="505"/>
      <c r="R61" s="246"/>
      <c r="S61" s="502"/>
      <c r="T61" s="111" t="s">
        <v>257</v>
      </c>
      <c r="U61" s="5"/>
      <c r="V61" s="327"/>
      <c r="W61" s="327"/>
      <c r="X61" s="327"/>
      <c r="Y61" s="327"/>
      <c r="Z61" s="327"/>
      <c r="AA61" s="327"/>
      <c r="AB61" s="202"/>
      <c r="AC61" s="191" t="str">
        <f>IF(AB61=Listas!$B$46,Listas!$C$46,IF(AB61=Listas!$B$47,Listas!$C$47,IF(AB61=Listas!$B$48,Listas!$C$48,"")))</f>
        <v/>
      </c>
      <c r="AD61" s="192" t="str">
        <f>IF(OR(AB61=Listas!$F$53,AB61=Listas!$F$54),Listas!$G$53,IF(AB61=Listas!$F$55,Listas!$G$55,""))</f>
        <v/>
      </c>
      <c r="AE61" s="190"/>
      <c r="AF61" s="121" t="str">
        <f>+IF(AE61=Listas!$E$46,Listas!$F$46,IF(AE61=Listas!$E$47,Listas!$F$47,""))</f>
        <v/>
      </c>
      <c r="AG61" s="193" t="str">
        <f t="shared" si="7"/>
        <v/>
      </c>
      <c r="AH61" s="190"/>
      <c r="AI61" s="194"/>
      <c r="AJ61" s="195"/>
      <c r="AK61" s="180" t="str">
        <f t="shared" si="5"/>
        <v>Muy baja</v>
      </c>
      <c r="AL61" s="181">
        <f>IF(AD61=Listas!$G$53,AL60-(AL60*AG61),AL60)</f>
        <v>7.1999999999999995E-2</v>
      </c>
      <c r="AM61" s="508"/>
      <c r="AN61" s="180" t="str">
        <f t="shared" si="1"/>
        <v>Catastrófico</v>
      </c>
      <c r="AO61" s="181">
        <f>IF(AD61=Listas!$G$55,AO60-(AO60*AG61),AO60)</f>
        <v>1</v>
      </c>
      <c r="AP61" s="508"/>
      <c r="AQ61" s="470"/>
      <c r="AR61" s="470"/>
      <c r="AS61" s="470"/>
      <c r="AT61" s="473"/>
      <c r="AU61" s="476"/>
      <c r="AV61" s="252"/>
      <c r="AW61" s="396"/>
      <c r="AX61" s="379"/>
      <c r="AY61" s="379"/>
      <c r="AZ61" s="379"/>
      <c r="BA61" s="379"/>
    </row>
    <row r="62" spans="2:53" ht="15" hidden="1" customHeight="1" thickTop="1" x14ac:dyDescent="0.35">
      <c r="B62" s="479" t="s">
        <v>365</v>
      </c>
      <c r="C62" s="277"/>
      <c r="D62" s="545"/>
      <c r="E62" s="484"/>
      <c r="F62" s="487"/>
      <c r="G62" s="487"/>
      <c r="H62" s="490"/>
      <c r="I62" s="490"/>
      <c r="J62" s="493"/>
      <c r="K62" s="490"/>
      <c r="L62" s="496"/>
      <c r="M62" s="499"/>
      <c r="N62" s="505"/>
      <c r="O62" s="496"/>
      <c r="P62" s="502"/>
      <c r="Q62" s="505"/>
      <c r="R62" s="246"/>
      <c r="S62" s="502"/>
      <c r="T62" s="111" t="s">
        <v>260</v>
      </c>
      <c r="U62" s="5"/>
      <c r="V62" s="327"/>
      <c r="W62" s="327"/>
      <c r="X62" s="327"/>
      <c r="Y62" s="327"/>
      <c r="Z62" s="327"/>
      <c r="AA62" s="327"/>
      <c r="AB62" s="202"/>
      <c r="AC62" s="191" t="str">
        <f>IF(AB62=Listas!$B$46,Listas!$C$46,IF(AB62=Listas!$B$47,Listas!$C$47,IF(AB62=Listas!$B$48,Listas!$C$48,"")))</f>
        <v/>
      </c>
      <c r="AD62" s="192" t="str">
        <f>IF(OR(AB62=Listas!$F$53,AB62=Listas!$F$54),Listas!$G$53,IF(AB62=Listas!$F$55,Listas!$G$55,""))</f>
        <v/>
      </c>
      <c r="AE62" s="190"/>
      <c r="AF62" s="121" t="str">
        <f>+IF(AE62=Listas!$E$46,Listas!$F$46,IF(AE62=Listas!$E$47,Listas!$F$47,""))</f>
        <v/>
      </c>
      <c r="AG62" s="193" t="str">
        <f t="shared" si="7"/>
        <v/>
      </c>
      <c r="AH62" s="190"/>
      <c r="AI62" s="194"/>
      <c r="AJ62" s="195"/>
      <c r="AK62" s="180" t="str">
        <f t="shared" si="5"/>
        <v>Muy baja</v>
      </c>
      <c r="AL62" s="181">
        <f>IF(AD62=Listas!$G$53,AL61-(AL61*AG62),AL61)</f>
        <v>7.1999999999999995E-2</v>
      </c>
      <c r="AM62" s="508"/>
      <c r="AN62" s="180" t="str">
        <f t="shared" si="1"/>
        <v>Catastrófico</v>
      </c>
      <c r="AO62" s="181">
        <f>IF(AD62=Listas!$G$55,AO61-(AO61*AG62),AO61)</f>
        <v>1</v>
      </c>
      <c r="AP62" s="508"/>
      <c r="AQ62" s="470"/>
      <c r="AR62" s="470"/>
      <c r="AS62" s="470"/>
      <c r="AT62" s="473"/>
      <c r="AU62" s="476"/>
      <c r="AV62" s="254"/>
      <c r="AW62" s="396"/>
      <c r="AX62" s="379"/>
      <c r="AY62" s="379"/>
      <c r="AZ62" s="379"/>
      <c r="BA62" s="379"/>
    </row>
    <row r="63" spans="2:53" ht="15.75" hidden="1" customHeight="1" thickTop="1" x14ac:dyDescent="0.35">
      <c r="B63" s="479" t="s">
        <v>365</v>
      </c>
      <c r="C63" s="277"/>
      <c r="D63" s="545"/>
      <c r="E63" s="485"/>
      <c r="F63" s="488"/>
      <c r="G63" s="488"/>
      <c r="H63" s="491"/>
      <c r="I63" s="491"/>
      <c r="J63" s="494"/>
      <c r="K63" s="490"/>
      <c r="L63" s="496"/>
      <c r="M63" s="500"/>
      <c r="N63" s="506"/>
      <c r="O63" s="497"/>
      <c r="P63" s="503"/>
      <c r="Q63" s="506"/>
      <c r="R63" s="247"/>
      <c r="S63" s="503"/>
      <c r="T63" s="111" t="s">
        <v>261</v>
      </c>
      <c r="U63" s="347"/>
      <c r="V63" s="335"/>
      <c r="W63" s="335"/>
      <c r="X63" s="335"/>
      <c r="Y63" s="335"/>
      <c r="Z63" s="335"/>
      <c r="AA63" s="335"/>
      <c r="AB63" s="228"/>
      <c r="AC63" s="229" t="str">
        <f>IF(AB63=Listas!$B$46,Listas!$C$46,IF(AB63=Listas!$B$47,Listas!$C$47,IF(AB63=Listas!$B$48,Listas!$C$48,"")))</f>
        <v/>
      </c>
      <c r="AD63" s="230" t="str">
        <f>IF(OR(AB63=Listas!$F$53,AB63=Listas!$F$54),Listas!$G$53,IF(AB63=Listas!$F$55,Listas!$G$55,""))</f>
        <v/>
      </c>
      <c r="AE63" s="228"/>
      <c r="AF63" s="231" t="str">
        <f>+IF(AE63=Listas!$E$46,Listas!$F$46,IF(AE63=Listas!$E$47,Listas!$F$47,""))</f>
        <v/>
      </c>
      <c r="AG63" s="232" t="str">
        <f t="shared" si="7"/>
        <v/>
      </c>
      <c r="AH63" s="233"/>
      <c r="AI63" s="234"/>
      <c r="AJ63" s="235"/>
      <c r="AK63" s="236" t="str">
        <f t="shared" si="5"/>
        <v>Muy baja</v>
      </c>
      <c r="AL63" s="237">
        <f>IF(AD63=Listas!$G$53,AL62-(AL62*AG63),AL62)</f>
        <v>7.1999999999999995E-2</v>
      </c>
      <c r="AM63" s="509"/>
      <c r="AN63" s="182" t="str">
        <f t="shared" si="1"/>
        <v>Catastrófico</v>
      </c>
      <c r="AO63" s="183">
        <f>IF(AD63=Listas!$G$55,AO62-(AO62*AG63),AO62)</f>
        <v>1</v>
      </c>
      <c r="AP63" s="509"/>
      <c r="AQ63" s="471"/>
      <c r="AR63" s="471"/>
      <c r="AS63" s="471"/>
      <c r="AT63" s="474"/>
      <c r="AU63" s="477"/>
      <c r="AV63" s="255"/>
      <c r="AW63" s="397"/>
      <c r="AX63" s="379"/>
      <c r="AY63" s="379"/>
      <c r="AZ63" s="379"/>
      <c r="BA63" s="379"/>
    </row>
    <row r="64" spans="2:53" ht="213" customHeight="1" thickTop="1" thickBot="1" x14ac:dyDescent="0.4">
      <c r="B64" s="478" t="s">
        <v>386</v>
      </c>
      <c r="C64" s="465" t="s">
        <v>387</v>
      </c>
      <c r="D64" s="480" t="s">
        <v>1</v>
      </c>
      <c r="E64" s="483" t="s">
        <v>388</v>
      </c>
      <c r="F64" s="486" t="s">
        <v>389</v>
      </c>
      <c r="G64" s="486" t="s">
        <v>390</v>
      </c>
      <c r="H64" s="489" t="s">
        <v>23</v>
      </c>
      <c r="I64" s="489" t="s">
        <v>29</v>
      </c>
      <c r="J64" s="492" t="s">
        <v>391</v>
      </c>
      <c r="K64" s="489" t="s">
        <v>177</v>
      </c>
      <c r="L64" s="495" t="s">
        <v>256</v>
      </c>
      <c r="M64" s="498" t="str">
        <f>+IF(L64="","",IF(L64=$CB$16,$CA$16,IF(L64=$CB$17,$CA$17,IF(L64=$CB$18,$CA$18,IF(L64=$CB$19,$CA$19,IF(L64=$CB$20,$CA$20))))))</f>
        <v>Alta</v>
      </c>
      <c r="N64" s="504">
        <f>+IF(L64="","",IF(L64=$CB$16,$CE$16,IF(L64=$CB$17,$CE$17,IF(L64=$CB$18,$CE$18,IF(L64=$CB$19,$CE$19,IF(L64=$CB$20,$CE$20))))))</f>
        <v>0.8</v>
      </c>
      <c r="O64" s="495" t="s">
        <v>179</v>
      </c>
      <c r="P64" s="501" t="str">
        <f>+IF(O64="","",IF(O64='Mapa de Calor inherente'!$AF$6,'Mapa de Calor inherente'!$AD$6,IF(O64='Mapa de Calor inherente'!$AF$7,'Mapa de Calor inherente'!$AD$7,IF(O64='Mapa de Calor inherente'!$AF$8,'Mapa de Calor inherente'!$AD$8,IF(O64='Mapa de Calor inherente'!$AF$9,'Mapa de Calor inherente'!$AD$9,IF(O64='Mapa de Calor inherente'!$AF$10,'Mapa de Calor inherente'!$AD$10,IF(O64='Mapa de Calor inherente'!$AG$6,'Mapa de Calor inherente'!$AD$6,IF(O64='Mapa de Calor inherente'!$AG$7,'Mapa de Calor inherente'!$AD$7,IF(O64='Mapa de Calor inherente'!$AG$8,'Mapa de Calor inherente'!$AD$8,IF(O64='Mapa de Calor inherente'!$AG$9,'Mapa de Calor inherente'!$AD$9,IF(O64='Mapa de Calor inherente'!$AG$10,'Mapa de Calor inherente'!$AD$10,IF(O64='Mapa de Calor inherente'!$AD$8,'Mapa de Calor inherente'!$AD$8,IF(O64='Mapa de Calor inherente'!$AD$9,'Mapa de Calor inherente'!$AD$9,IF(O64='Mapa de Calor inherente'!$AD$10,'Mapa de Calor inherente'!$AD$10))))))))))))))</f>
        <v>Catastrófico</v>
      </c>
      <c r="Q64" s="504">
        <f>+IF(O64="","",IF(O64='Mapa de Calor inherente'!$AF$6,'Mapa de Calor inherente'!$AE$6,IF(O64='Mapa de Calor inherente'!$AF$7,'Mapa de Calor inherente'!$AE$7,IF(O64='Mapa de Calor inherente'!$AF$8,'Mapa de Calor inherente'!$AE$8,IF(O64='Mapa de Calor inherente'!$AF$9,'Mapa de Calor inherente'!$AE$9,IF(O64='Mapa de Calor inherente'!$AF$10,'Mapa de Calor inherente'!$AE$10,IF(O64='Mapa de Calor inherente'!$AG$6,'Mapa de Calor inherente'!$AE$6,IF(O64='Mapa de Calor inherente'!$AG$7,'Mapa de Calor inherente'!$AE$7,IF(O64='Mapa de Calor inherente'!$AG$8,'Mapa de Calor inherente'!$AE$8,IF(O64='Mapa de Calor inherente'!$AG$9,'Mapa de Calor inherente'!$AE$9,IF(O64='Mapa de Calor inherente'!$AG$10,'Mapa de Calor inherente'!$AE$10,IF(O64='Mapa de Calor inherente'!$AD$8,'Mapa de Calor inherente'!$AE$8,IF(O64='Mapa de Calor inherente'!$AD$9,'Mapa de Calor inherente'!$AE$9,IF(O64='Mapa de Calor inherente'!$AD$10,'Mapa de Calor inherente'!$AE$10))))))))))))))</f>
        <v>1</v>
      </c>
      <c r="R64" s="165" t="e">
        <f>IF(M64="","",IF(Q64="","",(M64*Q64)))</f>
        <v>#VALUE!</v>
      </c>
      <c r="S64" s="501" t="str">
        <f>+IF(M64=$BO$18,IF(P64=$BP$17,$BP$18,IF(P64=$BQ$17,$BQ$18,IF(P64=$BR$17,$BR$18,IF(P64=$BS$17,$BS$18,IF(P64=$BT$17,$BT$18))))),IF(M64=$BO$19,IF(P64=$BP$17,$BP$19,IF(P64=$BQ$17,$BQ$19,IF(P64=$BR$17,$BR$19,IF(P64=$BS$17,$BS$19,IF(P64=$BT$17,$BT$19))))),IF(M64=$BO$20,IF(P64=$BP$17,$BP$20,IF(P64=$BQ$17,$BQ$20,IF(P64=$BR$17,$BR$20,IF(P64=$BS$17,$BS$20,IF(P64=$BT$17,$BT$20))))),IF(M64=$BO$21,IF(P64=$BP$17,$BP$21,IF(P64=$BQ$17,$BQ$21,IF(P64=$BR$17,$BR$21,IF(P64=$BS$17,$BS$21,IF(P64=$BT$17,$BT$21))))),IF(M64=$BO$22,IF(P64=$BP$17,$BP$22,IF(P64=$BQ$17,$BQ$22,IF(P64=$BR$17,$BR$22,IF(P64=$BS$17,$BS$22,IF(P64=$BT$17,$BT$22))))),"")))))</f>
        <v>Extremo</v>
      </c>
      <c r="T64" s="117" t="s">
        <v>180</v>
      </c>
      <c r="U64" s="428" t="s">
        <v>392</v>
      </c>
      <c r="V64" s="429" t="s">
        <v>393</v>
      </c>
      <c r="W64" s="429" t="s">
        <v>394</v>
      </c>
      <c r="X64" s="429" t="s">
        <v>395</v>
      </c>
      <c r="Y64" s="428" t="s">
        <v>396</v>
      </c>
      <c r="Z64" s="429" t="s">
        <v>397</v>
      </c>
      <c r="AA64" s="429" t="s">
        <v>398</v>
      </c>
      <c r="AB64" s="190" t="s">
        <v>42</v>
      </c>
      <c r="AC64" s="191">
        <f>IF(AB64=Listas!$B$46,Listas!$C$46,IF(AB64=Listas!$B$47,Listas!$C$47,IF(AB64=Listas!$B$48,Listas!$C$48,"")))</f>
        <v>0.15</v>
      </c>
      <c r="AD64" s="192" t="str">
        <f>IF(OR(AB64=Listas!$F$53,AB64=Listas!$F$54),Listas!$G$53,IF(AB64=Listas!$F$55,Listas!$G$55,""))</f>
        <v>Probabilidad</v>
      </c>
      <c r="AE64" s="190" t="s">
        <v>43</v>
      </c>
      <c r="AF64" s="191">
        <f>+IF(AE64=Listas!$E$46,Listas!$F$46,IF(AE64=Listas!$E$47,Listas!$F$47,""))</f>
        <v>0.15</v>
      </c>
      <c r="AG64" s="193">
        <f>IFERROR(AC64+AF64,"")</f>
        <v>0.3</v>
      </c>
      <c r="AH64" s="190" t="s">
        <v>57</v>
      </c>
      <c r="AI64" s="194" t="s">
        <v>58</v>
      </c>
      <c r="AJ64" s="195" t="s">
        <v>59</v>
      </c>
      <c r="AK64" s="226" t="str">
        <f t="shared" si="5"/>
        <v>Media</v>
      </c>
      <c r="AL64" s="227">
        <f>IF(AD64=Listas!$G$53,N64-(N64*AG64),N64)</f>
        <v>0.56000000000000005</v>
      </c>
      <c r="AM64" s="538">
        <f>+IF(AL73="","",AL73)</f>
        <v>0.23519999999999999</v>
      </c>
      <c r="AN64" s="226" t="str">
        <f>IF(AO64="","",IF(AO64&lt;=20%,"Leve",IF(AO64&lt;=40%,"Menor",IF(AO64&lt;=60%,"Moderado",IF(AO64&lt;=80%,"Mayor","Catastrófico")))))</f>
        <v>Catastrófico</v>
      </c>
      <c r="AO64" s="227">
        <f>IF(AD64=Listas!$G$55,Q64-(Q64*AG64),Q64)</f>
        <v>1</v>
      </c>
      <c r="AP64" s="538">
        <f>+IF(AO73="","",AO73)</f>
        <v>1</v>
      </c>
      <c r="AQ64" s="539" t="str">
        <f>+IF(AM64=0,"",IF(AM64&lt;=$BN$22,$BO$22,IF(AM64&lt;=$BN$21,$BO$21,IF(AM64&lt;=$BN$20,$BO$20,IF(AM64&lt;=$BN$19,$BO$19,IF(AM64&lt;=$BN$18,$BO$18,""))))))</f>
        <v>Baja</v>
      </c>
      <c r="AR64" s="539" t="str">
        <f>+IF(AP64=0,"",IF(AP64&lt;=$BP$16,$BP$17,IF(AP64&lt;=$BQ$16,$BQ$17,IF(AP64&lt;=$BR$16,$BR$17,IF(AP64&lt;=$BS$16,$BS$17,IF(AP64&lt;=$BT$16,$BT$17,""))))))</f>
        <v>Catastrófico</v>
      </c>
      <c r="AS64" s="539" t="str">
        <f>IF(AQ64=$BO$18,IF(AR64=$BP$17,$BP$18,IF(AR64=$BQ$17,$BQ$18,IF(AR64=$BR$17,$BR$18,IF(AR64=$BS$17,$BS$18,IF(AR64=$BT$17,$BT$18))))),IF(AQ64=$BO$19,IF(AR64=$BP$17,$BP$19,IF(AR64=$BQ$17,$BQ$19,IF(AR64=$BR$17,$BR$19,IF(AR64=$BS$17,$BS$19,IF(AR64=$BT$17,$BT$19))))),IF(AQ64=$BO$20,IF(AR64=$BP$17,$BP$20,IF(AR64=$BQ$17,$BQ$20,IF(AR64=$BR$17,$BR$20,IF(AR64=$BS$17,$BS$20,IF(AR64=$BT$17,$BT$20))))),IF(AQ64=$BO$21,IF(AR64=$BP$17,$BP$21,IF(AR64=$BQ$17,$BQ$21,IF(AR64=$BR$17,$BR$21,IF(AR64=$BS$17,$BS$21,IF(AR64=$BT$17,$BT$21))))),IF(AQ64=$BO$22,IF(AR64=$BP$17,$BP$22,IF(AR64=$BQ$17,$BQ$22,IF(AR64=$BR$17,$BR$22,IF(AR64=$BS$17,$BS$22,IF(AR64=$BT$17,$BT$22))))),"")))))</f>
        <v>Extremo</v>
      </c>
      <c r="AT64" s="473" t="str">
        <f>IF(AU64="","",IF(AU64=Listas!$F$61,Listas!$G$61,IF(AU64=Listas!$E$64,Listas!$G$64)))</f>
        <v>Requiere Plan de Acción</v>
      </c>
      <c r="AU64" s="476" t="str">
        <f>IF(AS64="","",IF(OR(AS64=Listas!$E$61,AS64=Listas!$E$62),Listas!$F$61,IF(AS64=Listas!$E$63,Listas!$F$63,IF(AS64=Listas!$E$64,Listas!$F$64))))</f>
        <v>Reducir, evitar, compartir o transferir el riesgo</v>
      </c>
      <c r="AV64" s="249" t="s">
        <v>80</v>
      </c>
      <c r="AW64" s="436" t="s">
        <v>399</v>
      </c>
      <c r="AX64" s="436" t="s">
        <v>400</v>
      </c>
      <c r="AY64" s="437" t="s">
        <v>401</v>
      </c>
      <c r="AZ64" s="437" t="s">
        <v>402</v>
      </c>
      <c r="BA64" s="438" t="s">
        <v>403</v>
      </c>
    </row>
    <row r="65" spans="2:53" ht="212.25" customHeight="1" thickTop="1" thickBot="1" x14ac:dyDescent="0.4">
      <c r="B65" s="479" t="s">
        <v>386</v>
      </c>
      <c r="C65" s="465"/>
      <c r="D65" s="481"/>
      <c r="E65" s="484"/>
      <c r="F65" s="487"/>
      <c r="G65" s="487"/>
      <c r="H65" s="490"/>
      <c r="I65" s="490"/>
      <c r="J65" s="493"/>
      <c r="K65" s="490"/>
      <c r="L65" s="496"/>
      <c r="M65" s="499"/>
      <c r="N65" s="505"/>
      <c r="O65" s="496"/>
      <c r="P65" s="502"/>
      <c r="Q65" s="505"/>
      <c r="R65" s="243"/>
      <c r="S65" s="502"/>
      <c r="T65" s="111" t="s">
        <v>192</v>
      </c>
      <c r="U65" s="430" t="s">
        <v>404</v>
      </c>
      <c r="V65" s="431" t="s">
        <v>405</v>
      </c>
      <c r="W65" s="431" t="s">
        <v>195</v>
      </c>
      <c r="X65" s="431" t="s">
        <v>406</v>
      </c>
      <c r="Y65" s="431" t="s">
        <v>407</v>
      </c>
      <c r="Z65" s="431" t="s">
        <v>408</v>
      </c>
      <c r="AA65" s="431" t="s">
        <v>409</v>
      </c>
      <c r="AB65" s="190" t="s">
        <v>42</v>
      </c>
      <c r="AC65" s="191">
        <f>IF(AB65=Listas!$B$46,Listas!$C$46,IF(AB65=Listas!$B$47,Listas!$C$47,IF(AB65=Listas!$B$48,Listas!$C$48,"")))</f>
        <v>0.15</v>
      </c>
      <c r="AD65" s="192" t="str">
        <f>IF(OR(AB65=Listas!$F$53,AB65=Listas!$F$54),Listas!$G$53,IF(AB65=Listas!$F$55,Listas!$G$55,""))</f>
        <v>Probabilidad</v>
      </c>
      <c r="AE65" s="190" t="s">
        <v>43</v>
      </c>
      <c r="AF65" s="121">
        <f>+IF(AE65=Listas!$E$46,Listas!$F$46,IF(AE65=Listas!$E$47,Listas!$F$47,""))</f>
        <v>0.15</v>
      </c>
      <c r="AG65" s="193">
        <f>IFERROR(AC65+AF65,"")</f>
        <v>0.3</v>
      </c>
      <c r="AH65" s="190" t="s">
        <v>57</v>
      </c>
      <c r="AI65" s="194" t="s">
        <v>58</v>
      </c>
      <c r="AJ65" s="195" t="s">
        <v>59</v>
      </c>
      <c r="AK65" s="180" t="str">
        <f t="shared" si="5"/>
        <v>Baja</v>
      </c>
      <c r="AL65" s="181">
        <f>IF(AD65=Listas!$G$53,AL64-(AL64*AG65),AL64)</f>
        <v>0.39200000000000002</v>
      </c>
      <c r="AM65" s="508"/>
      <c r="AN65" s="180" t="str">
        <f t="shared" ref="AN65:AN73" si="8">IF(AO65="","",IF(AO65&lt;=20%,"Leve",IF(AO65&lt;=40%,"Menor",IF(AO65&lt;=60%,"Moderado",IF(AO65&lt;=80%,"Mayor","Catastrófico")))))</f>
        <v>Catastrófico</v>
      </c>
      <c r="AO65" s="181">
        <f>IF(AD65=Listas!$G$55,AO64-(AO64*AG65),AO64)</f>
        <v>1</v>
      </c>
      <c r="AP65" s="508"/>
      <c r="AQ65" s="470"/>
      <c r="AR65" s="470"/>
      <c r="AS65" s="470"/>
      <c r="AT65" s="473"/>
      <c r="AU65" s="476"/>
      <c r="AV65" s="250" t="s">
        <v>82</v>
      </c>
      <c r="AW65" s="439" t="s">
        <v>410</v>
      </c>
      <c r="AX65" s="439" t="s">
        <v>411</v>
      </c>
      <c r="AY65" s="440" t="s">
        <v>401</v>
      </c>
      <c r="AZ65" s="440" t="s">
        <v>402</v>
      </c>
      <c r="BA65" s="441" t="s">
        <v>412</v>
      </c>
    </row>
    <row r="66" spans="2:53" ht="190.5" customHeight="1" thickTop="1" thickBot="1" x14ac:dyDescent="0.4">
      <c r="B66" s="479" t="s">
        <v>386</v>
      </c>
      <c r="C66" s="465"/>
      <c r="D66" s="481"/>
      <c r="E66" s="484"/>
      <c r="F66" s="487"/>
      <c r="G66" s="487"/>
      <c r="H66" s="490"/>
      <c r="I66" s="490"/>
      <c r="J66" s="493"/>
      <c r="K66" s="490"/>
      <c r="L66" s="496"/>
      <c r="M66" s="499"/>
      <c r="N66" s="505"/>
      <c r="O66" s="496"/>
      <c r="P66" s="502"/>
      <c r="Q66" s="505"/>
      <c r="R66" s="244"/>
      <c r="S66" s="502"/>
      <c r="T66" s="111" t="s">
        <v>208</v>
      </c>
      <c r="U66" s="432" t="s">
        <v>413</v>
      </c>
      <c r="V66" s="433" t="s">
        <v>414</v>
      </c>
      <c r="W66" s="434" t="s">
        <v>195</v>
      </c>
      <c r="X66" s="434" t="s">
        <v>415</v>
      </c>
      <c r="Y66" s="434" t="s">
        <v>416</v>
      </c>
      <c r="Z66" s="434" t="s">
        <v>417</v>
      </c>
      <c r="AA66" s="435" t="s">
        <v>418</v>
      </c>
      <c r="AB66" s="202" t="s">
        <v>40</v>
      </c>
      <c r="AC66" s="191">
        <f>IF(AB66=Listas!$B$46,Listas!$C$46,IF(AB66=Listas!$B$47,Listas!$C$47,IF(AB66=Listas!$B$48,Listas!$C$48,"")))</f>
        <v>0.25</v>
      </c>
      <c r="AD66" s="192" t="str">
        <f>IF(OR(AB66=Listas!$F$53,AB66=Listas!$F$54),Listas!$G$53,IF(AB66=Listas!$F$55,Listas!$G$55,""))</f>
        <v>Probabilidad</v>
      </c>
      <c r="AE66" s="190" t="s">
        <v>43</v>
      </c>
      <c r="AF66" s="121">
        <f>+IF(AE66=Listas!$E$46,Listas!$F$46,IF(AE66=Listas!$E$47,Listas!$F$47,""))</f>
        <v>0.15</v>
      </c>
      <c r="AG66" s="193">
        <f>IFERROR(AC66+AF66,"")</f>
        <v>0.4</v>
      </c>
      <c r="AH66" s="196" t="s">
        <v>57</v>
      </c>
      <c r="AI66" s="197" t="s">
        <v>58</v>
      </c>
      <c r="AJ66" s="198" t="s">
        <v>59</v>
      </c>
      <c r="AK66" s="180" t="str">
        <f t="shared" si="5"/>
        <v>Baja</v>
      </c>
      <c r="AL66" s="181">
        <f>IF(AD66=Listas!$G$53,AL65-(AL65*AG66),AL65)</f>
        <v>0.23519999999999999</v>
      </c>
      <c r="AM66" s="508"/>
      <c r="AN66" s="180" t="str">
        <f t="shared" si="8"/>
        <v>Catastrófico</v>
      </c>
      <c r="AO66" s="181">
        <f>IF(AD66=Listas!$G$55,AO65-(AO65*AG66),AO65)</f>
        <v>1</v>
      </c>
      <c r="AP66" s="508"/>
      <c r="AQ66" s="470"/>
      <c r="AR66" s="470"/>
      <c r="AS66" s="470"/>
      <c r="AT66" s="473"/>
      <c r="AU66" s="476"/>
      <c r="AV66" s="250" t="s">
        <v>80</v>
      </c>
      <c r="AW66" s="439" t="s">
        <v>419</v>
      </c>
      <c r="AX66" s="439" t="s">
        <v>414</v>
      </c>
      <c r="AY66" s="440" t="s">
        <v>401</v>
      </c>
      <c r="AZ66" s="440" t="s">
        <v>402</v>
      </c>
      <c r="BA66" s="441" t="s">
        <v>420</v>
      </c>
    </row>
    <row r="67" spans="2:53" ht="249.75" customHeight="1" thickTop="1" thickBot="1" x14ac:dyDescent="0.4">
      <c r="B67" s="479" t="s">
        <v>386</v>
      </c>
      <c r="C67" s="465"/>
      <c r="D67" s="481"/>
      <c r="E67" s="484"/>
      <c r="F67" s="487"/>
      <c r="G67" s="487"/>
      <c r="H67" s="490"/>
      <c r="I67" s="490"/>
      <c r="J67" s="493"/>
      <c r="K67" s="490"/>
      <c r="L67" s="496"/>
      <c r="M67" s="499"/>
      <c r="N67" s="505"/>
      <c r="O67" s="496"/>
      <c r="P67" s="502"/>
      <c r="Q67" s="505"/>
      <c r="R67" s="244"/>
      <c r="S67" s="502"/>
      <c r="T67" s="111" t="s">
        <v>225</v>
      </c>
      <c r="U67" s="5"/>
      <c r="V67" s="336"/>
      <c r="W67" s="317"/>
      <c r="X67" s="317"/>
      <c r="Y67" s="317"/>
      <c r="Z67" s="317"/>
      <c r="AA67" s="318"/>
      <c r="AB67" s="190"/>
      <c r="AC67" s="191" t="str">
        <f>IF(AB67=Listas!$B$46,Listas!$C$46,IF(AB67=Listas!$B$47,Listas!$C$47,IF(AB67=Listas!$B$48,Listas!$C$48,"")))</f>
        <v/>
      </c>
      <c r="AD67" s="192" t="str">
        <f>IF(OR(AB67=Listas!$F$53,AB67=Listas!$F$54),Listas!$G$53,IF(AB67=Listas!$F$55,Listas!$G$55,""))</f>
        <v/>
      </c>
      <c r="AE67" s="190"/>
      <c r="AF67" s="121" t="str">
        <f>+IF(AE67=Listas!$E$46,Listas!$F$46,IF(AE67=Listas!$E$47,Listas!$F$47,""))</f>
        <v/>
      </c>
      <c r="AG67" s="193" t="str">
        <f t="shared" ref="AG67:AG73" si="9">IFERROR(AC67+AF67,"")</f>
        <v/>
      </c>
      <c r="AH67" s="199"/>
      <c r="AI67" s="200"/>
      <c r="AJ67" s="201"/>
      <c r="AK67" s="180" t="str">
        <f t="shared" si="5"/>
        <v>Baja</v>
      </c>
      <c r="AL67" s="181">
        <f>IF(AD67=Listas!$G$53,AL66-(AL66*AG67),AL66)</f>
        <v>0.23519999999999999</v>
      </c>
      <c r="AM67" s="508"/>
      <c r="AN67" s="180" t="str">
        <f t="shared" si="8"/>
        <v>Catastrófico</v>
      </c>
      <c r="AO67" s="181">
        <f>IF(AD67=Listas!$G$55,AO66-(AO66*AG67),AO66)</f>
        <v>1</v>
      </c>
      <c r="AP67" s="508"/>
      <c r="AQ67" s="470"/>
      <c r="AR67" s="470"/>
      <c r="AS67" s="470"/>
      <c r="AT67" s="473"/>
      <c r="AU67" s="476"/>
      <c r="AV67" s="250" t="s">
        <v>90</v>
      </c>
      <c r="AW67" s="439" t="s">
        <v>421</v>
      </c>
      <c r="AX67" s="439" t="s">
        <v>414</v>
      </c>
      <c r="AY67" s="440" t="s">
        <v>316</v>
      </c>
      <c r="AZ67" s="440" t="s">
        <v>316</v>
      </c>
      <c r="BA67" s="441" t="s">
        <v>422</v>
      </c>
    </row>
    <row r="68" spans="2:53" ht="83.25" hidden="1" customHeight="1" thickTop="1" thickBot="1" x14ac:dyDescent="0.4">
      <c r="B68" s="479" t="s">
        <v>386</v>
      </c>
      <c r="C68" s="465"/>
      <c r="D68" s="481"/>
      <c r="E68" s="484"/>
      <c r="F68" s="487"/>
      <c r="G68" s="487"/>
      <c r="H68" s="490"/>
      <c r="I68" s="490"/>
      <c r="J68" s="493"/>
      <c r="K68" s="490"/>
      <c r="L68" s="496"/>
      <c r="M68" s="499"/>
      <c r="N68" s="505"/>
      <c r="O68" s="496"/>
      <c r="P68" s="502"/>
      <c r="Q68" s="505"/>
      <c r="R68" s="244"/>
      <c r="S68" s="502"/>
      <c r="T68" s="111" t="s">
        <v>238</v>
      </c>
      <c r="U68" s="5"/>
      <c r="V68" s="338"/>
      <c r="W68" s="317"/>
      <c r="X68" s="317"/>
      <c r="Y68" s="317"/>
      <c r="Z68" s="317"/>
      <c r="AA68" s="339"/>
      <c r="AB68" s="202"/>
      <c r="AC68" s="191" t="str">
        <f>IF(AB68=Listas!$B$46,Listas!$C$46,IF(AB68=Listas!$B$47,Listas!$C$47,IF(AB68=Listas!$B$48,Listas!$C$48,"")))</f>
        <v/>
      </c>
      <c r="AD68" s="192" t="str">
        <f>IF(OR(AB68=Listas!$F$53,AB68=Listas!$F$54),Listas!$G$53,IF(AB68=Listas!$F$55,Listas!$G$55,""))</f>
        <v/>
      </c>
      <c r="AE68" s="202"/>
      <c r="AF68" s="121" t="str">
        <f>+IF(AE68=Listas!$E$46,Listas!$F$46,IF(AE68=Listas!$E$47,Listas!$F$47,""))</f>
        <v/>
      </c>
      <c r="AG68" s="193" t="str">
        <f t="shared" si="9"/>
        <v/>
      </c>
      <c r="AH68" s="190"/>
      <c r="AI68" s="194"/>
      <c r="AJ68" s="195"/>
      <c r="AK68" s="180" t="str">
        <f t="shared" si="5"/>
        <v>Baja</v>
      </c>
      <c r="AL68" s="181">
        <f>IF(AD68=Listas!$G$53,AL67-(AL67*AG68),AL67)</f>
        <v>0.23519999999999999</v>
      </c>
      <c r="AM68" s="508"/>
      <c r="AN68" s="180" t="str">
        <f t="shared" si="8"/>
        <v>Catastrófico</v>
      </c>
      <c r="AO68" s="181">
        <f>IF(AD68=Listas!$G$55,AO67-(AO67*AG68),AO67)</f>
        <v>1</v>
      </c>
      <c r="AP68" s="508"/>
      <c r="AQ68" s="470"/>
      <c r="AR68" s="470"/>
      <c r="AS68" s="470"/>
      <c r="AT68" s="473"/>
      <c r="AU68" s="476"/>
      <c r="AV68" s="253"/>
      <c r="AW68" s="370"/>
      <c r="AX68" s="368"/>
      <c r="AY68" s="368"/>
      <c r="AZ68" s="368"/>
      <c r="BA68" s="369"/>
    </row>
    <row r="69" spans="2:53" ht="14.5" hidden="1" customHeight="1" thickBot="1" x14ac:dyDescent="0.4">
      <c r="B69" s="479" t="s">
        <v>386</v>
      </c>
      <c r="C69" s="277"/>
      <c r="D69" s="481"/>
      <c r="E69" s="484"/>
      <c r="F69" s="487"/>
      <c r="G69" s="487"/>
      <c r="H69" s="490"/>
      <c r="I69" s="490"/>
      <c r="J69" s="493"/>
      <c r="K69" s="490"/>
      <c r="L69" s="496"/>
      <c r="M69" s="499"/>
      <c r="N69" s="505"/>
      <c r="O69" s="496"/>
      <c r="P69" s="502"/>
      <c r="Q69" s="505"/>
      <c r="R69" s="245"/>
      <c r="S69" s="502"/>
      <c r="T69" s="111" t="s">
        <v>246</v>
      </c>
      <c r="U69" s="5"/>
      <c r="V69" s="327"/>
      <c r="W69" s="327"/>
      <c r="X69" s="327"/>
      <c r="Y69" s="327"/>
      <c r="Z69" s="327"/>
      <c r="AA69" s="327"/>
      <c r="AB69" s="202"/>
      <c r="AC69" s="191" t="str">
        <f>IF(AB69=Listas!$B$46,Listas!$C$46,IF(AB69=Listas!$B$47,Listas!$C$47,IF(AB69=Listas!$B$48,Listas!$C$48,"")))</f>
        <v/>
      </c>
      <c r="AD69" s="192" t="str">
        <f>IF(OR(AB69=Listas!$F$53,AB69=Listas!$F$54),Listas!$G$53,IF(AB69=Listas!$F$55,Listas!$G$55,""))</f>
        <v/>
      </c>
      <c r="AE69" s="202"/>
      <c r="AF69" s="121" t="str">
        <f>+IF(AE69=Listas!$E$46,Listas!$F$46,IF(AE69=Listas!$E$47,Listas!$F$47,""))</f>
        <v/>
      </c>
      <c r="AG69" s="193" t="str">
        <f t="shared" si="9"/>
        <v/>
      </c>
      <c r="AH69" s="190"/>
      <c r="AI69" s="194"/>
      <c r="AJ69" s="195"/>
      <c r="AK69" s="180" t="str">
        <f t="shared" si="5"/>
        <v>Baja</v>
      </c>
      <c r="AL69" s="181">
        <f>IF(AD69=Listas!$G$53,AL68-(AL68*AG69),AL68)</f>
        <v>0.23519999999999999</v>
      </c>
      <c r="AM69" s="508"/>
      <c r="AN69" s="180" t="str">
        <f t="shared" si="8"/>
        <v>Catastrófico</v>
      </c>
      <c r="AO69" s="181">
        <f>IF(AD69=Listas!$G$55,AO68-(AO68*AG69),AO68)</f>
        <v>1</v>
      </c>
      <c r="AP69" s="508"/>
      <c r="AQ69" s="470"/>
      <c r="AR69" s="470"/>
      <c r="AS69" s="470"/>
      <c r="AT69" s="473"/>
      <c r="AU69" s="476"/>
      <c r="AV69" s="254"/>
      <c r="AW69" s="395"/>
      <c r="AX69" s="379"/>
      <c r="AY69" s="379"/>
      <c r="AZ69" s="379"/>
      <c r="BA69" s="379"/>
    </row>
    <row r="70" spans="2:53" ht="14.15" hidden="1" customHeight="1" thickTop="1" x14ac:dyDescent="0.35">
      <c r="B70" s="479" t="s">
        <v>386</v>
      </c>
      <c r="C70" s="277"/>
      <c r="D70" s="481"/>
      <c r="E70" s="484"/>
      <c r="F70" s="487"/>
      <c r="G70" s="487"/>
      <c r="H70" s="490"/>
      <c r="I70" s="490"/>
      <c r="J70" s="493"/>
      <c r="K70" s="490"/>
      <c r="L70" s="496"/>
      <c r="M70" s="499"/>
      <c r="N70" s="505"/>
      <c r="O70" s="496"/>
      <c r="P70" s="502"/>
      <c r="Q70" s="505"/>
      <c r="R70" s="246"/>
      <c r="S70" s="502"/>
      <c r="T70" s="111" t="s">
        <v>252</v>
      </c>
      <c r="U70" s="5"/>
      <c r="V70" s="327"/>
      <c r="W70" s="327"/>
      <c r="X70" s="327"/>
      <c r="Y70" s="327"/>
      <c r="Z70" s="327"/>
      <c r="AA70" s="327"/>
      <c r="AB70" s="202"/>
      <c r="AC70" s="191" t="str">
        <f>IF(AB70=Listas!$B$46,Listas!$C$46,IF(AB70=Listas!$B$47,Listas!$C$47,IF(AB70=Listas!$B$48,Listas!$C$48,"")))</f>
        <v/>
      </c>
      <c r="AD70" s="192" t="str">
        <f>IF(OR(AB70=Listas!$F$53,AB70=Listas!$F$54),Listas!$G$53,IF(AB70=Listas!$F$55,Listas!$G$55,""))</f>
        <v/>
      </c>
      <c r="AE70" s="202"/>
      <c r="AF70" s="121" t="str">
        <f>+IF(AE70=Listas!$E$46,Listas!$F$46,IF(AE70=Listas!$E$47,Listas!$F$47,""))</f>
        <v/>
      </c>
      <c r="AG70" s="193" t="str">
        <f t="shared" si="9"/>
        <v/>
      </c>
      <c r="AH70" s="190"/>
      <c r="AI70" s="194"/>
      <c r="AJ70" s="195"/>
      <c r="AK70" s="180" t="str">
        <f t="shared" si="5"/>
        <v>Baja</v>
      </c>
      <c r="AL70" s="181">
        <f>IF(AD70=Listas!$G$53,AL69-(AL69*AG70),AL69)</f>
        <v>0.23519999999999999</v>
      </c>
      <c r="AM70" s="508"/>
      <c r="AN70" s="180" t="str">
        <f t="shared" si="8"/>
        <v>Catastrófico</v>
      </c>
      <c r="AO70" s="181">
        <f>IF(AD70=Listas!$G$55,AO69-(AO69*AG70),AO69)</f>
        <v>1</v>
      </c>
      <c r="AP70" s="508"/>
      <c r="AQ70" s="470"/>
      <c r="AR70" s="470"/>
      <c r="AS70" s="470"/>
      <c r="AT70" s="473"/>
      <c r="AU70" s="476"/>
      <c r="AV70" s="254"/>
      <c r="AW70" s="396"/>
      <c r="AX70" s="379"/>
      <c r="AY70" s="379"/>
      <c r="AZ70" s="379"/>
      <c r="BA70" s="379"/>
    </row>
    <row r="71" spans="2:53" ht="14.15" hidden="1" customHeight="1" thickTop="1" x14ac:dyDescent="0.35">
      <c r="B71" s="479" t="s">
        <v>386</v>
      </c>
      <c r="C71" s="277"/>
      <c r="D71" s="481"/>
      <c r="E71" s="484"/>
      <c r="F71" s="487"/>
      <c r="G71" s="487"/>
      <c r="H71" s="490"/>
      <c r="I71" s="490"/>
      <c r="J71" s="493"/>
      <c r="K71" s="490"/>
      <c r="L71" s="496"/>
      <c r="M71" s="499"/>
      <c r="N71" s="505"/>
      <c r="O71" s="496"/>
      <c r="P71" s="502"/>
      <c r="Q71" s="505"/>
      <c r="R71" s="246"/>
      <c r="S71" s="502"/>
      <c r="T71" s="111" t="s">
        <v>257</v>
      </c>
      <c r="U71" s="5"/>
      <c r="V71" s="327"/>
      <c r="W71" s="327"/>
      <c r="X71" s="327"/>
      <c r="Y71" s="327"/>
      <c r="Z71" s="327"/>
      <c r="AA71" s="327"/>
      <c r="AB71" s="202"/>
      <c r="AC71" s="191" t="str">
        <f>IF(AB71=Listas!$B$46,Listas!$C$46,IF(AB71=Listas!$B$47,Listas!$C$47,IF(AB71=Listas!$B$48,Listas!$C$48,"")))</f>
        <v/>
      </c>
      <c r="AD71" s="192" t="str">
        <f>IF(OR(AB71=Listas!$F$53,AB71=Listas!$F$54),Listas!$G$53,IF(AB71=Listas!$F$55,Listas!$G$55,""))</f>
        <v/>
      </c>
      <c r="AE71" s="202"/>
      <c r="AF71" s="121" t="str">
        <f>+IF(AE71=Listas!$E$46,Listas!$F$46,IF(AE71=Listas!$E$47,Listas!$F$47,""))</f>
        <v/>
      </c>
      <c r="AG71" s="193" t="str">
        <f t="shared" si="9"/>
        <v/>
      </c>
      <c r="AH71" s="190"/>
      <c r="AI71" s="194"/>
      <c r="AJ71" s="195"/>
      <c r="AK71" s="180" t="str">
        <f t="shared" si="5"/>
        <v>Baja</v>
      </c>
      <c r="AL71" s="181">
        <f>IF(AD71=Listas!$G$53,AL70-(AL70*AG71),AL70)</f>
        <v>0.23519999999999999</v>
      </c>
      <c r="AM71" s="508"/>
      <c r="AN71" s="180" t="str">
        <f t="shared" si="8"/>
        <v>Catastrófico</v>
      </c>
      <c r="AO71" s="181">
        <f>IF(AD71=Listas!$G$55,AO70-(AO70*AG71),AO70)</f>
        <v>1</v>
      </c>
      <c r="AP71" s="508"/>
      <c r="AQ71" s="470"/>
      <c r="AR71" s="470"/>
      <c r="AS71" s="470"/>
      <c r="AT71" s="473"/>
      <c r="AU71" s="476"/>
      <c r="AV71" s="254"/>
      <c r="AW71" s="396"/>
      <c r="AX71" s="379"/>
      <c r="AY71" s="379"/>
      <c r="AZ71" s="379"/>
      <c r="BA71" s="379"/>
    </row>
    <row r="72" spans="2:53" ht="14.15" hidden="1" customHeight="1" thickTop="1" x14ac:dyDescent="0.35">
      <c r="B72" s="479" t="s">
        <v>386</v>
      </c>
      <c r="C72" s="277"/>
      <c r="D72" s="481"/>
      <c r="E72" s="484"/>
      <c r="F72" s="487"/>
      <c r="G72" s="487"/>
      <c r="H72" s="490"/>
      <c r="I72" s="490"/>
      <c r="J72" s="493"/>
      <c r="K72" s="490"/>
      <c r="L72" s="496"/>
      <c r="M72" s="499"/>
      <c r="N72" s="505"/>
      <c r="O72" s="496"/>
      <c r="P72" s="502"/>
      <c r="Q72" s="505"/>
      <c r="R72" s="246"/>
      <c r="S72" s="502"/>
      <c r="T72" s="111" t="s">
        <v>260</v>
      </c>
      <c r="U72" s="5"/>
      <c r="V72" s="327"/>
      <c r="W72" s="327"/>
      <c r="X72" s="327"/>
      <c r="Y72" s="327"/>
      <c r="Z72" s="327"/>
      <c r="AA72" s="327"/>
      <c r="AB72" s="202"/>
      <c r="AC72" s="191" t="str">
        <f>IF(AB72=Listas!$B$46,Listas!$C$46,IF(AB72=Listas!$B$47,Listas!$C$47,IF(AB72=Listas!$B$48,Listas!$C$48,"")))</f>
        <v/>
      </c>
      <c r="AD72" s="192" t="str">
        <f>IF(OR(AB72=Listas!$F$53,AB72=Listas!$F$54),Listas!$G$53,IF(AB72=Listas!$F$55,Listas!$G$55,""))</f>
        <v/>
      </c>
      <c r="AE72" s="202"/>
      <c r="AF72" s="121" t="str">
        <f>+IF(AE72=Listas!$E$46,Listas!$F$46,IF(AE72=Listas!$E$47,Listas!$F$47,""))</f>
        <v/>
      </c>
      <c r="AG72" s="193" t="str">
        <f t="shared" si="9"/>
        <v/>
      </c>
      <c r="AH72" s="190"/>
      <c r="AI72" s="194"/>
      <c r="AJ72" s="195"/>
      <c r="AK72" s="180" t="str">
        <f t="shared" si="5"/>
        <v>Baja</v>
      </c>
      <c r="AL72" s="181">
        <f>IF(AD72=Listas!$G$53,AL71-(AL71*AG72),AL71)</f>
        <v>0.23519999999999999</v>
      </c>
      <c r="AM72" s="508"/>
      <c r="AN72" s="180" t="str">
        <f t="shared" si="8"/>
        <v>Catastrófico</v>
      </c>
      <c r="AO72" s="181">
        <f>IF(AD72=Listas!$G$55,AO71-(AO71*AG72),AO71)</f>
        <v>1</v>
      </c>
      <c r="AP72" s="508"/>
      <c r="AQ72" s="470"/>
      <c r="AR72" s="470"/>
      <c r="AS72" s="470"/>
      <c r="AT72" s="473"/>
      <c r="AU72" s="476"/>
      <c r="AV72" s="254"/>
      <c r="AW72" s="396"/>
      <c r="AX72" s="379"/>
      <c r="AY72" s="379"/>
      <c r="AZ72" s="379"/>
      <c r="BA72" s="379"/>
    </row>
    <row r="73" spans="2:53" ht="14.5" hidden="1" customHeight="1" thickTop="1" x14ac:dyDescent="0.35">
      <c r="B73" s="479" t="s">
        <v>386</v>
      </c>
      <c r="C73" s="277"/>
      <c r="D73" s="482"/>
      <c r="E73" s="485"/>
      <c r="F73" s="488"/>
      <c r="G73" s="488"/>
      <c r="H73" s="491"/>
      <c r="I73" s="491"/>
      <c r="J73" s="494"/>
      <c r="K73" s="491"/>
      <c r="L73" s="497"/>
      <c r="M73" s="500"/>
      <c r="N73" s="506"/>
      <c r="O73" s="497"/>
      <c r="P73" s="503"/>
      <c r="Q73" s="506"/>
      <c r="R73" s="248"/>
      <c r="S73" s="503"/>
      <c r="T73" s="114" t="s">
        <v>261</v>
      </c>
      <c r="U73" s="115"/>
      <c r="V73" s="321"/>
      <c r="W73" s="321"/>
      <c r="X73" s="321"/>
      <c r="Y73" s="321"/>
      <c r="Z73" s="321"/>
      <c r="AA73" s="321"/>
      <c r="AB73" s="203"/>
      <c r="AC73" s="204" t="str">
        <f>IF(AB73=Listas!$B$46,Listas!$C$46,IF(AB73=Listas!$B$47,Listas!$C$47,IF(AB73=Listas!$B$48,Listas!$C$48,"")))</f>
        <v/>
      </c>
      <c r="AD73" s="205" t="str">
        <f>IF(OR(AB73=Listas!$F$53,AB73=Listas!$F$54),Listas!$G$53,IF(AB73=Listas!$F$55,Listas!$G$55,""))</f>
        <v/>
      </c>
      <c r="AE73" s="203"/>
      <c r="AF73" s="122" t="str">
        <f>+IF(AE73=Listas!$E$46,Listas!$F$46,IF(AE73=Listas!$E$47,Listas!$F$47,""))</f>
        <v/>
      </c>
      <c r="AG73" s="206" t="str">
        <f t="shared" si="9"/>
        <v/>
      </c>
      <c r="AH73" s="207"/>
      <c r="AI73" s="208"/>
      <c r="AJ73" s="209"/>
      <c r="AK73" s="182" t="str">
        <f t="shared" si="5"/>
        <v>Baja</v>
      </c>
      <c r="AL73" s="183">
        <f>IF(AD73=Listas!$G$53,AL72-(AL72*AG73),AL72)</f>
        <v>0.23519999999999999</v>
      </c>
      <c r="AM73" s="509"/>
      <c r="AN73" s="182" t="str">
        <f t="shared" si="8"/>
        <v>Catastrófico</v>
      </c>
      <c r="AO73" s="183">
        <f>IF(AD73=Listas!$G$55,AO72-(AO72*AG73),AO72)</f>
        <v>1</v>
      </c>
      <c r="AP73" s="509"/>
      <c r="AQ73" s="471"/>
      <c r="AR73" s="471"/>
      <c r="AS73" s="471"/>
      <c r="AT73" s="474"/>
      <c r="AU73" s="477"/>
      <c r="AV73" s="255"/>
      <c r="AW73" s="398"/>
      <c r="AX73" s="379"/>
      <c r="AY73" s="379"/>
      <c r="AZ73" s="379"/>
      <c r="BA73" s="379"/>
    </row>
    <row r="74" spans="2:53" ht="265.5" customHeight="1" thickTop="1" thickBot="1" x14ac:dyDescent="0.4">
      <c r="B74" s="478" t="s">
        <v>106</v>
      </c>
      <c r="C74" s="465" t="s">
        <v>423</v>
      </c>
      <c r="D74" s="544" t="s">
        <v>1</v>
      </c>
      <c r="E74" s="483" t="s">
        <v>424</v>
      </c>
      <c r="F74" s="486" t="s">
        <v>425</v>
      </c>
      <c r="G74" s="486" t="s">
        <v>426</v>
      </c>
      <c r="H74" s="489" t="s">
        <v>23</v>
      </c>
      <c r="I74" s="489" t="s">
        <v>29</v>
      </c>
      <c r="J74" s="492" t="s">
        <v>427</v>
      </c>
      <c r="K74" s="489" t="s">
        <v>177</v>
      </c>
      <c r="L74" s="495" t="s">
        <v>237</v>
      </c>
      <c r="M74" s="498" t="str">
        <f>+IF(L74="","",IF(L74=$CB$16,$CA$16,IF(L74=$CB$17,$CA$17,IF(L74=$CB$18,$CA$18,IF(L74=$CB$19,$CA$19,IF(L74=$CB$20,$CA$20))))))</f>
        <v>Muy Baja</v>
      </c>
      <c r="N74" s="504">
        <f>+IF(L74="","",IF(L74=$CB$16,$CE$16,IF(L74=$CB$17,$CE$17,IF(L74=$CB$18,$CE$18,IF(L74=$CB$19,$CE$19,IF(L74=$CB$20,$CE$20))))))</f>
        <v>0.2</v>
      </c>
      <c r="O74" s="495" t="s">
        <v>179</v>
      </c>
      <c r="P74" s="501" t="str">
        <f>+IF(O74="","",IF(O74='Mapa de Calor inherente'!$AF$6,'Mapa de Calor inherente'!$AD$6,IF(O74='Mapa de Calor inherente'!$AF$7,'Mapa de Calor inherente'!$AD$7,IF(O74='Mapa de Calor inherente'!$AF$8,'Mapa de Calor inherente'!$AD$8,IF(O74='Mapa de Calor inherente'!$AF$9,'Mapa de Calor inherente'!$AD$9,IF(O74='Mapa de Calor inherente'!$AF$10,'Mapa de Calor inherente'!$AD$10,IF(O74='Mapa de Calor inherente'!$AG$6,'Mapa de Calor inherente'!$AD$6,IF(O74='Mapa de Calor inherente'!$AG$7,'Mapa de Calor inherente'!$AD$7,IF(O74='Mapa de Calor inherente'!$AG$8,'Mapa de Calor inherente'!$AD$8,IF(O74='Mapa de Calor inherente'!$AG$9,'Mapa de Calor inherente'!$AD$9,IF(O74='Mapa de Calor inherente'!$AG$10,'Mapa de Calor inherente'!$AD$10,IF(O74='Mapa de Calor inherente'!$AD$8,'Mapa de Calor inherente'!$AD$8,IF(O74='Mapa de Calor inherente'!$AD$9,'Mapa de Calor inherente'!$AD$9,IF(O74='Mapa de Calor inherente'!$AD$10,'Mapa de Calor inherente'!$AD$10))))))))))))))</f>
        <v>Catastrófico</v>
      </c>
      <c r="Q74" s="504">
        <f>+IF(O74="","",IF(O74='Mapa de Calor inherente'!$AF$6,'Mapa de Calor inherente'!$AE$6,IF(O74='Mapa de Calor inherente'!$AF$7,'Mapa de Calor inherente'!$AE$7,IF(O74='Mapa de Calor inherente'!$AF$8,'Mapa de Calor inherente'!$AE$8,IF(O74='Mapa de Calor inherente'!$AF$9,'Mapa de Calor inherente'!$AE$9,IF(O74='Mapa de Calor inherente'!$AF$10,'Mapa de Calor inherente'!$AE$10,IF(O74='Mapa de Calor inherente'!$AG$6,'Mapa de Calor inherente'!$AE$6,IF(O74='Mapa de Calor inherente'!$AG$7,'Mapa de Calor inherente'!$AE$7,IF(O74='Mapa de Calor inherente'!$AG$8,'Mapa de Calor inherente'!$AE$8,IF(O74='Mapa de Calor inherente'!$AG$9,'Mapa de Calor inherente'!$AE$9,IF(O74='Mapa de Calor inherente'!$AG$10,'Mapa de Calor inherente'!$AE$10,IF(O74='Mapa de Calor inherente'!$AD$8,'Mapa de Calor inherente'!$AE$8,IF(O74='Mapa de Calor inherente'!$AD$9,'Mapa de Calor inherente'!$AE$9,IF(O74='Mapa de Calor inherente'!$AD$10,'Mapa de Calor inherente'!$AE$10))))))))))))))</f>
        <v>1</v>
      </c>
      <c r="R74" s="165" t="e">
        <f>IF(M74="","",IF(Q74="","",(M74*Q74)))</f>
        <v>#VALUE!</v>
      </c>
      <c r="S74" s="501" t="str">
        <f>+IF(M74=$BO$18,IF(P74=$BP$17,$BP$18,IF(P74=$BQ$17,$BQ$18,IF(P74=$BR$17,$BR$18,IF(P74=$BS$17,$BS$18,IF(P74=$BT$17,$BT$18))))),IF(M74=$BO$19,IF(P74=$BP$17,$BP$19,IF(P74=$BQ$17,$BQ$19,IF(P74=$BR$17,$BR$19,IF(P74=$BS$17,$BS$19,IF(P74=$BT$17,$BT$19))))),IF(M74=$BO$20,IF(P74=$BP$17,$BP$20,IF(P74=$BQ$17,$BQ$20,IF(P74=$BR$17,$BR$20,IF(P74=$BS$17,$BS$20,IF(P74=$BT$17,$BT$20))))),IF(M74=$BO$21,IF(P74=$BP$17,$BP$21,IF(P74=$BQ$17,$BQ$21,IF(P74=$BR$17,$BR$21,IF(P74=$BS$17,$BS$21,IF(P74=$BT$17,$BT$21))))),IF(M74=$BO$22,IF(P74=$BP$17,$BP$22,IF(P74=$BQ$17,$BQ$22,IF(P74=$BR$17,$BR$22,IF(P74=$BS$17,$BS$22,IF(P74=$BT$17,$BT$22))))),"")))))</f>
        <v>Extremo</v>
      </c>
      <c r="T74" s="117" t="s">
        <v>180</v>
      </c>
      <c r="U74" s="344" t="s">
        <v>428</v>
      </c>
      <c r="V74" s="329" t="s">
        <v>429</v>
      </c>
      <c r="W74" s="329" t="s">
        <v>430</v>
      </c>
      <c r="X74" s="340" t="s">
        <v>431</v>
      </c>
      <c r="Y74" s="341" t="s">
        <v>432</v>
      </c>
      <c r="Z74" s="341" t="s">
        <v>433</v>
      </c>
      <c r="AA74" s="341" t="s">
        <v>434</v>
      </c>
      <c r="AB74" s="184" t="s">
        <v>40</v>
      </c>
      <c r="AC74" s="185">
        <f>IF(AB74=Listas!$B$46,Listas!$C$46,IF(AB74=Listas!$B$47,Listas!$C$47,IF(AB74=Listas!$B$48,Listas!$C$48,"")))</f>
        <v>0.25</v>
      </c>
      <c r="AD74" s="186" t="str">
        <f>IF(OR(AB74=Listas!$F$53,AB74=Listas!$F$54),Listas!$G$53,IF(AB74=Listas!$F$55,Listas!$G$55,""))</f>
        <v>Probabilidad</v>
      </c>
      <c r="AE74" s="184" t="s">
        <v>43</v>
      </c>
      <c r="AF74" s="185">
        <f>+IF(AE74=Listas!$E$46,Listas!$F$46,IF(AE74=Listas!$E$47,Listas!$F$47,""))</f>
        <v>0.15</v>
      </c>
      <c r="AG74" s="187">
        <f>IFERROR(AC74+AF74,"")</f>
        <v>0.4</v>
      </c>
      <c r="AH74" s="184" t="s">
        <v>57</v>
      </c>
      <c r="AI74" s="188" t="s">
        <v>58</v>
      </c>
      <c r="AJ74" s="189" t="s">
        <v>59</v>
      </c>
      <c r="AK74" s="173" t="str">
        <f t="shared" si="5"/>
        <v>Muy baja</v>
      </c>
      <c r="AL74" s="174">
        <f>IF(AD74=Listas!$G$53,N74-(N74*AG74),N74)</f>
        <v>0.12</v>
      </c>
      <c r="AM74" s="507">
        <f>+IF(AL83="","",AL83)</f>
        <v>4.3199999999999995E-2</v>
      </c>
      <c r="AN74" s="173" t="str">
        <f>IF(AO74="","",IF(AO74&lt;=20%,"Leve",IF(AO74&lt;=40%,"Menor",IF(AO74&lt;=60%,"Moderado",IF(AO74&lt;=80%,"Mayor","Catastrófico")))))</f>
        <v>Catastrófico</v>
      </c>
      <c r="AO74" s="174">
        <f>IF(AD74=Listas!$G$55,Q74-(Q74*AG74),Q74)</f>
        <v>1</v>
      </c>
      <c r="AP74" s="507">
        <f>+IF(AO83="","",AO83)</f>
        <v>1</v>
      </c>
      <c r="AQ74" s="469" t="str">
        <f>+IF(AM74=0,"",IF(AM74&lt;=$BN$22,$BO$22,IF(AM74&lt;=$BN$21,$BO$21,IF(AM74&lt;=$BN$20,$BO$20,IF(AM74&lt;=$BN$19,$BO$19,IF(AM74&lt;=$BN$18,$BO$18,""))))))</f>
        <v>Muy Baja</v>
      </c>
      <c r="AR74" s="469" t="str">
        <f>+IF(AP74=0,"",IF(AP74&lt;=$BP$16,$BP$17,IF(AP74&lt;=$BQ$16,$BQ$17,IF(AP74&lt;=$BR$16,$BR$17,IF(AP74&lt;=$BS$16,$BS$17,IF(AP74&lt;=$BT$16,$BT$17,""))))))</f>
        <v>Catastrófico</v>
      </c>
      <c r="AS74" s="469" t="str">
        <f>IF(AQ74=$BO$18,IF(AR74=$BP$17,$BP$18,IF(AR74=$BQ$17,$BQ$18,IF(AR74=$BR$17,$BR$18,IF(AR74=$BS$17,$BS$18,IF(AR74=$BT$17,$BT$18))))),IF(AQ74=$BO$19,IF(AR74=$BP$17,$BP$19,IF(AR74=$BQ$17,$BQ$19,IF(AR74=$BR$17,$BR$19,IF(AR74=$BS$17,$BS$19,IF(AR74=$BT$17,$BT$19))))),IF(AQ74=$BO$20,IF(AR74=$BP$17,$BP$20,IF(AR74=$BQ$17,$BQ$20,IF(AR74=$BR$17,$BR$20,IF(AR74=$BS$17,$BS$20,IF(AR74=$BT$17,$BT$20))))),IF(AQ74=$BO$21,IF(AR74=$BP$17,$BP$21,IF(AR74=$BQ$17,$BQ$21,IF(AR74=$BR$17,$BR$21,IF(AR74=$BS$17,$BS$21,IF(AR74=$BT$17,$BT$21))))),IF(AQ74=$BO$22,IF(AR74=$BP$17,$BP$22,IF(AR74=$BQ$17,$BQ$22,IF(AR74=$BR$17,$BR$22,IF(AR74=$BS$17,$BS$22,IF(AR74=$BT$17,$BT$22))))),"")))))</f>
        <v>Extremo</v>
      </c>
      <c r="AT74" s="472" t="str">
        <f>IF(AU74="","",IF(AU74=Listas!$F$61,Listas!$G$61,IF(AU74=Listas!$E$64,Listas!$G$64)))</f>
        <v>Requiere Plan de Acción</v>
      </c>
      <c r="AU74" s="475" t="str">
        <f>IF(AS74="","",IF(OR(AS74=Listas!$E$61,AS74=Listas!$E$62),Listas!$F$61,IF(AS74=Listas!$E$63,Listas!$F$63,IF(AS74=Listas!$E$64,Listas!$F$64))))</f>
        <v>Reducir, evitar, compartir o transferir el riesgo</v>
      </c>
      <c r="AV74" s="261" t="s">
        <v>90</v>
      </c>
      <c r="AW74" s="280" t="s">
        <v>435</v>
      </c>
      <c r="AX74" s="387" t="s">
        <v>332</v>
      </c>
      <c r="AY74" s="419" t="s">
        <v>190</v>
      </c>
      <c r="AZ74" s="419" t="s">
        <v>190</v>
      </c>
      <c r="BA74" s="388" t="s">
        <v>436</v>
      </c>
    </row>
    <row r="75" spans="2:53" ht="217" customHeight="1" thickTop="1" thickBot="1" x14ac:dyDescent="0.4">
      <c r="B75" s="479" t="s">
        <v>106</v>
      </c>
      <c r="C75" s="465"/>
      <c r="D75" s="545"/>
      <c r="E75" s="484"/>
      <c r="F75" s="487"/>
      <c r="G75" s="487"/>
      <c r="H75" s="490"/>
      <c r="I75" s="490"/>
      <c r="J75" s="493"/>
      <c r="K75" s="490"/>
      <c r="L75" s="496"/>
      <c r="M75" s="499"/>
      <c r="N75" s="505"/>
      <c r="O75" s="496"/>
      <c r="P75" s="502"/>
      <c r="Q75" s="505"/>
      <c r="R75" s="243"/>
      <c r="S75" s="502"/>
      <c r="T75" s="111" t="s">
        <v>192</v>
      </c>
      <c r="U75" s="6" t="s">
        <v>437</v>
      </c>
      <c r="V75" s="317" t="s">
        <v>438</v>
      </c>
      <c r="W75" s="317" t="s">
        <v>439</v>
      </c>
      <c r="X75" s="317" t="s">
        <v>440</v>
      </c>
      <c r="Y75" s="317" t="s">
        <v>441</v>
      </c>
      <c r="Z75" s="317" t="s">
        <v>442</v>
      </c>
      <c r="AA75" s="317" t="s">
        <v>443</v>
      </c>
      <c r="AB75" s="190" t="s">
        <v>40</v>
      </c>
      <c r="AC75" s="191">
        <f>IF(AB75=Listas!$B$46,Listas!$C$46,IF(AB75=Listas!$B$47,Listas!$C$47,IF(AB75=Listas!$B$48,Listas!$C$48,"")))</f>
        <v>0.25</v>
      </c>
      <c r="AD75" s="192" t="str">
        <f>IF(OR(AB75=Listas!$F$53,AB75=Listas!$F$54),Listas!$G$53,IF(AB75=Listas!$F$55,Listas!$G$55,""))</f>
        <v>Probabilidad</v>
      </c>
      <c r="AE75" s="190" t="s">
        <v>43</v>
      </c>
      <c r="AF75" s="121">
        <f>+IF(AE75=Listas!$E$46,Listas!$F$46,IF(AE75=Listas!$E$47,Listas!$F$47,""))</f>
        <v>0.15</v>
      </c>
      <c r="AG75" s="193">
        <f>IFERROR(AC75+AF75,"")</f>
        <v>0.4</v>
      </c>
      <c r="AH75" s="190" t="s">
        <v>57</v>
      </c>
      <c r="AI75" s="194" t="s">
        <v>58</v>
      </c>
      <c r="AJ75" s="195" t="s">
        <v>59</v>
      </c>
      <c r="AK75" s="180" t="str">
        <f t="shared" si="5"/>
        <v>Muy baja</v>
      </c>
      <c r="AL75" s="181">
        <f>IF(AD75=Listas!$G$53,AL74-(AL74*AG75),AL74)</f>
        <v>7.1999999999999995E-2</v>
      </c>
      <c r="AM75" s="508"/>
      <c r="AN75" s="180" t="str">
        <f t="shared" si="1"/>
        <v>Catastrófico</v>
      </c>
      <c r="AO75" s="181">
        <f>IF(AD75=Listas!$G$55,AO74-(AO74*AG75),AO74)</f>
        <v>1</v>
      </c>
      <c r="AP75" s="508"/>
      <c r="AQ75" s="470"/>
      <c r="AR75" s="470"/>
      <c r="AS75" s="470"/>
      <c r="AT75" s="473"/>
      <c r="AU75" s="476"/>
      <c r="AV75" s="254" t="s">
        <v>80</v>
      </c>
      <c r="AW75" s="112" t="s">
        <v>444</v>
      </c>
      <c r="AX75" s="242" t="s">
        <v>445</v>
      </c>
      <c r="AY75" s="242" t="s">
        <v>373</v>
      </c>
      <c r="AZ75" s="242" t="s">
        <v>373</v>
      </c>
      <c r="BA75" s="389" t="s">
        <v>446</v>
      </c>
    </row>
    <row r="76" spans="2:53" ht="109.5" thickTop="1" thickBot="1" x14ac:dyDescent="0.4">
      <c r="B76" s="479" t="s">
        <v>106</v>
      </c>
      <c r="C76" s="465"/>
      <c r="D76" s="545"/>
      <c r="E76" s="484"/>
      <c r="F76" s="487"/>
      <c r="G76" s="487"/>
      <c r="H76" s="490"/>
      <c r="I76" s="490"/>
      <c r="J76" s="493"/>
      <c r="K76" s="490"/>
      <c r="L76" s="496"/>
      <c r="M76" s="499"/>
      <c r="N76" s="505"/>
      <c r="O76" s="496"/>
      <c r="P76" s="502"/>
      <c r="Q76" s="505"/>
      <c r="R76" s="244"/>
      <c r="S76" s="502"/>
      <c r="T76" s="111" t="s">
        <v>208</v>
      </c>
      <c r="U76" s="5" t="s">
        <v>447</v>
      </c>
      <c r="V76" s="317" t="s">
        <v>448</v>
      </c>
      <c r="W76" s="317" t="s">
        <v>195</v>
      </c>
      <c r="X76" s="317" t="s">
        <v>449</v>
      </c>
      <c r="Y76" s="317" t="s">
        <v>450</v>
      </c>
      <c r="Z76" s="317" t="s">
        <v>451</v>
      </c>
      <c r="AA76" s="317" t="s">
        <v>452</v>
      </c>
      <c r="AB76" s="202" t="s">
        <v>40</v>
      </c>
      <c r="AC76" s="191">
        <f>IF(AB76=Listas!$B$46,Listas!$C$46,IF(AB76=Listas!$B$47,Listas!$C$47,IF(AB76=Listas!$B$48,Listas!$C$48,"")))</f>
        <v>0.25</v>
      </c>
      <c r="AD76" s="192" t="str">
        <f>IF(OR(AB76=Listas!$F$53,AB76=Listas!$F$54),Listas!$G$53,IF(AB76=Listas!$F$55,Listas!$G$55,""))</f>
        <v>Probabilidad</v>
      </c>
      <c r="AE76" s="190" t="s">
        <v>43</v>
      </c>
      <c r="AF76" s="121">
        <f>+IF(AE76=Listas!$E$46,Listas!$F$46,IF(AE76=Listas!$E$47,Listas!$F$47,""))</f>
        <v>0.15</v>
      </c>
      <c r="AG76" s="193">
        <f>IFERROR(AC76+AF76,"")</f>
        <v>0.4</v>
      </c>
      <c r="AH76" s="196" t="s">
        <v>57</v>
      </c>
      <c r="AI76" s="197" t="s">
        <v>58</v>
      </c>
      <c r="AJ76" s="198" t="s">
        <v>59</v>
      </c>
      <c r="AK76" s="180" t="str">
        <f t="shared" si="5"/>
        <v>Muy baja</v>
      </c>
      <c r="AL76" s="181">
        <f>IF(AD76=Listas!$G$53,AL75-(AL75*AG76),AL75)</f>
        <v>4.3199999999999995E-2</v>
      </c>
      <c r="AM76" s="508"/>
      <c r="AN76" s="180" t="str">
        <f t="shared" si="1"/>
        <v>Catastrófico</v>
      </c>
      <c r="AO76" s="181">
        <f>IF(AD76=Listas!$G$55,AO75-(AO75*AG76),AO75)</f>
        <v>1</v>
      </c>
      <c r="AP76" s="508"/>
      <c r="AQ76" s="470"/>
      <c r="AR76" s="470"/>
      <c r="AS76" s="470"/>
      <c r="AT76" s="473"/>
      <c r="AU76" s="476"/>
      <c r="AV76" s="252"/>
      <c r="AW76" s="370"/>
      <c r="AX76" s="368"/>
      <c r="AY76" s="368"/>
      <c r="AZ76" s="368"/>
      <c r="BA76" s="369"/>
    </row>
    <row r="77" spans="2:53" ht="16" hidden="1" customHeight="1" x14ac:dyDescent="0.35">
      <c r="B77" s="238" t="s">
        <v>453</v>
      </c>
      <c r="C77" s="275"/>
      <c r="D77" s="545"/>
      <c r="E77" s="484"/>
      <c r="F77" s="487"/>
      <c r="G77" s="487"/>
      <c r="H77" s="490"/>
      <c r="I77" s="490"/>
      <c r="J77" s="493"/>
      <c r="K77" s="490"/>
      <c r="L77" s="496"/>
      <c r="M77" s="499"/>
      <c r="N77" s="505"/>
      <c r="O77" s="496"/>
      <c r="P77" s="502"/>
      <c r="Q77" s="505"/>
      <c r="R77" s="244"/>
      <c r="S77" s="502"/>
      <c r="T77" s="111" t="s">
        <v>225</v>
      </c>
      <c r="U77" s="5"/>
      <c r="V77" s="279"/>
      <c r="W77" s="279"/>
      <c r="X77" s="279"/>
      <c r="Y77" s="279"/>
      <c r="Z77" s="279"/>
      <c r="AA77" s="279"/>
      <c r="AB77" s="190"/>
      <c r="AC77" s="191" t="str">
        <f>IF(AB77=Listas!$B$46,Listas!$C$46,IF(AB77=Listas!$B$47,Listas!$C$47,IF(AB77=Listas!$B$48,Listas!$C$48,"")))</f>
        <v/>
      </c>
      <c r="AD77" s="192" t="str">
        <f>IF(OR(AB77=Listas!$F$53,AB77=Listas!$F$54),Listas!$G$53,IF(AB77=Listas!$F$55,Listas!$G$55,""))</f>
        <v/>
      </c>
      <c r="AE77" s="190"/>
      <c r="AF77" s="121" t="str">
        <f>+IF(AE77=Listas!$E$46,Listas!$F$46,IF(AE77=Listas!$E$47,Listas!$F$47,""))</f>
        <v/>
      </c>
      <c r="AG77" s="193" t="str">
        <f t="shared" ref="AG77:AG83" si="10">IFERROR(AC77+AF77,"")</f>
        <v/>
      </c>
      <c r="AH77" s="199"/>
      <c r="AI77" s="200"/>
      <c r="AJ77" s="201"/>
      <c r="AK77" s="180" t="str">
        <f t="shared" si="5"/>
        <v>Muy baja</v>
      </c>
      <c r="AL77" s="181">
        <f>IF(AD77=Listas!$G$53,AL76-(AL76*AG77),AL76)</f>
        <v>4.3199999999999995E-2</v>
      </c>
      <c r="AM77" s="508"/>
      <c r="AN77" s="180" t="str">
        <f t="shared" si="1"/>
        <v>Catastrófico</v>
      </c>
      <c r="AO77" s="181">
        <f>IF(AD77=Listas!$G$55,AO76-(AO76*AG77),AO76)</f>
        <v>1</v>
      </c>
      <c r="AP77" s="508"/>
      <c r="AQ77" s="470"/>
      <c r="AR77" s="470"/>
      <c r="AS77" s="470"/>
      <c r="AT77" s="473"/>
      <c r="AU77" s="476"/>
      <c r="AV77" s="254"/>
      <c r="AW77" s="259"/>
    </row>
    <row r="78" spans="2:53" ht="16" hidden="1" customHeight="1" thickTop="1" thickBot="1" x14ac:dyDescent="0.4">
      <c r="B78" s="238" t="s">
        <v>453</v>
      </c>
      <c r="C78" s="275"/>
      <c r="D78" s="545"/>
      <c r="E78" s="484"/>
      <c r="F78" s="487"/>
      <c r="G78" s="487"/>
      <c r="H78" s="490"/>
      <c r="I78" s="490"/>
      <c r="J78" s="493"/>
      <c r="K78" s="490"/>
      <c r="L78" s="496"/>
      <c r="M78" s="499"/>
      <c r="N78" s="505"/>
      <c r="O78" s="496"/>
      <c r="P78" s="502"/>
      <c r="Q78" s="505"/>
      <c r="R78" s="244"/>
      <c r="S78" s="502"/>
      <c r="T78" s="111" t="s">
        <v>238</v>
      </c>
      <c r="U78" s="5"/>
      <c r="V78" s="279"/>
      <c r="W78" s="279"/>
      <c r="X78" s="279"/>
      <c r="Y78" s="279"/>
      <c r="Z78" s="279"/>
      <c r="AA78" s="279"/>
      <c r="AB78" s="202"/>
      <c r="AC78" s="191" t="str">
        <f>IF(AB78=Listas!$B$46,Listas!$C$46,IF(AB78=Listas!$B$47,Listas!$C$47,IF(AB78=Listas!$B$48,Listas!$C$48,"")))</f>
        <v/>
      </c>
      <c r="AD78" s="192" t="str">
        <f>IF(OR(AB78=Listas!$F$53,AB78=Listas!$F$54),Listas!$G$53,IF(AB78=Listas!$F$55,Listas!$G$55,""))</f>
        <v/>
      </c>
      <c r="AE78" s="202"/>
      <c r="AF78" s="121" t="str">
        <f>+IF(AE78=Listas!$E$46,Listas!$F$46,IF(AE78=Listas!$E$47,Listas!$F$47,""))</f>
        <v/>
      </c>
      <c r="AG78" s="193" t="str">
        <f t="shared" si="10"/>
        <v/>
      </c>
      <c r="AH78" s="190"/>
      <c r="AI78" s="194"/>
      <c r="AJ78" s="195"/>
      <c r="AK78" s="180" t="str">
        <f t="shared" si="5"/>
        <v>Muy baja</v>
      </c>
      <c r="AL78" s="181">
        <f>IF(AD78=Listas!$G$53,AL77-(AL77*AG78),AL77)</f>
        <v>4.3199999999999995E-2</v>
      </c>
      <c r="AM78" s="508"/>
      <c r="AN78" s="180" t="str">
        <f t="shared" si="1"/>
        <v>Catastrófico</v>
      </c>
      <c r="AO78" s="181">
        <f>IF(AD78=Listas!$G$55,AO77-(AO77*AG78),AO77)</f>
        <v>1</v>
      </c>
      <c r="AP78" s="508"/>
      <c r="AQ78" s="470"/>
      <c r="AR78" s="470"/>
      <c r="AS78" s="470"/>
      <c r="AT78" s="473"/>
      <c r="AU78" s="476"/>
      <c r="AV78" s="254"/>
      <c r="AW78" s="251"/>
    </row>
    <row r="79" spans="2:53" ht="16" hidden="1" customHeight="1" thickTop="1" thickBot="1" x14ac:dyDescent="0.4">
      <c r="B79" s="238" t="s">
        <v>453</v>
      </c>
      <c r="C79" s="275"/>
      <c r="D79" s="545"/>
      <c r="E79" s="484"/>
      <c r="F79" s="487"/>
      <c r="G79" s="487"/>
      <c r="H79" s="490"/>
      <c r="I79" s="490"/>
      <c r="J79" s="493"/>
      <c r="K79" s="490"/>
      <c r="L79" s="496"/>
      <c r="M79" s="499"/>
      <c r="N79" s="505"/>
      <c r="O79" s="496"/>
      <c r="P79" s="502"/>
      <c r="Q79" s="505"/>
      <c r="R79" s="245"/>
      <c r="S79" s="502"/>
      <c r="T79" s="111" t="s">
        <v>246</v>
      </c>
      <c r="U79" s="5"/>
      <c r="V79" s="279"/>
      <c r="W79" s="279"/>
      <c r="X79" s="279"/>
      <c r="Y79" s="279"/>
      <c r="Z79" s="279"/>
      <c r="AA79" s="279"/>
      <c r="AB79" s="202"/>
      <c r="AC79" s="191" t="str">
        <f>IF(AB79=Listas!$B$46,Listas!$C$46,IF(AB79=Listas!$B$47,Listas!$C$47,IF(AB79=Listas!$B$48,Listas!$C$48,"")))</f>
        <v/>
      </c>
      <c r="AD79" s="192" t="str">
        <f>IF(OR(AB79=Listas!$F$53,AB79=Listas!$F$54),Listas!$G$53,IF(AB79=Listas!$F$55,Listas!$G$55,""))</f>
        <v/>
      </c>
      <c r="AE79" s="202"/>
      <c r="AF79" s="121" t="str">
        <f>+IF(AE79=Listas!$E$46,Listas!$F$46,IF(AE79=Listas!$E$47,Listas!$F$47,""))</f>
        <v/>
      </c>
      <c r="AG79" s="193" t="str">
        <f t="shared" si="10"/>
        <v/>
      </c>
      <c r="AH79" s="190"/>
      <c r="AI79" s="194"/>
      <c r="AJ79" s="195"/>
      <c r="AK79" s="180" t="str">
        <f t="shared" si="5"/>
        <v>Muy baja</v>
      </c>
      <c r="AL79" s="181">
        <f>IF(AD79=Listas!$G$53,AL78-(AL78*AG79),AL78)</f>
        <v>4.3199999999999995E-2</v>
      </c>
      <c r="AM79" s="508"/>
      <c r="AN79" s="180" t="str">
        <f t="shared" si="1"/>
        <v>Catastrófico</v>
      </c>
      <c r="AO79" s="181">
        <f>IF(AD79=Listas!$G$55,AO78-(AO78*AG79),AO78)</f>
        <v>1</v>
      </c>
      <c r="AP79" s="508"/>
      <c r="AQ79" s="470"/>
      <c r="AR79" s="470"/>
      <c r="AS79" s="470"/>
      <c r="AT79" s="473"/>
      <c r="AU79" s="476"/>
      <c r="AV79" s="254"/>
      <c r="AW79" s="251"/>
    </row>
    <row r="80" spans="2:53" ht="16" hidden="1" customHeight="1" thickTop="1" thickBot="1" x14ac:dyDescent="0.4">
      <c r="B80" s="238" t="s">
        <v>453</v>
      </c>
      <c r="C80" s="275"/>
      <c r="D80" s="545"/>
      <c r="E80" s="484"/>
      <c r="F80" s="487"/>
      <c r="G80" s="487"/>
      <c r="H80" s="490"/>
      <c r="I80" s="490"/>
      <c r="J80" s="493"/>
      <c r="K80" s="490"/>
      <c r="L80" s="496"/>
      <c r="M80" s="499"/>
      <c r="N80" s="505"/>
      <c r="O80" s="496"/>
      <c r="P80" s="502"/>
      <c r="Q80" s="505"/>
      <c r="R80" s="246"/>
      <c r="S80" s="502"/>
      <c r="T80" s="111" t="s">
        <v>252</v>
      </c>
      <c r="U80" s="5"/>
      <c r="V80" s="279"/>
      <c r="W80" s="279"/>
      <c r="X80" s="279"/>
      <c r="Y80" s="279"/>
      <c r="Z80" s="279"/>
      <c r="AA80" s="279"/>
      <c r="AB80" s="202"/>
      <c r="AC80" s="191" t="str">
        <f>IF(AB80=Listas!$B$46,Listas!$C$46,IF(AB80=Listas!$B$47,Listas!$C$47,IF(AB80=Listas!$B$48,Listas!$C$48,"")))</f>
        <v/>
      </c>
      <c r="AD80" s="192" t="str">
        <f>IF(OR(AB80=Listas!$F$53,AB80=Listas!$F$54),Listas!$G$53,IF(AB80=Listas!$F$55,Listas!$G$55,""))</f>
        <v/>
      </c>
      <c r="AE80" s="202"/>
      <c r="AF80" s="121" t="str">
        <f>+IF(AE80=Listas!$E$46,Listas!$F$46,IF(AE80=Listas!$E$47,Listas!$F$47,""))</f>
        <v/>
      </c>
      <c r="AG80" s="193" t="str">
        <f t="shared" si="10"/>
        <v/>
      </c>
      <c r="AH80" s="190"/>
      <c r="AI80" s="194"/>
      <c r="AJ80" s="195"/>
      <c r="AK80" s="180" t="str">
        <f t="shared" si="5"/>
        <v>Muy baja</v>
      </c>
      <c r="AL80" s="181">
        <f>IF(AD80=Listas!$G$53,AL79-(AL79*AG80),AL79)</f>
        <v>4.3199999999999995E-2</v>
      </c>
      <c r="AM80" s="508"/>
      <c r="AN80" s="180" t="str">
        <f t="shared" si="1"/>
        <v>Catastrófico</v>
      </c>
      <c r="AO80" s="181">
        <f>IF(AD80=Listas!$G$55,AO79-(AO79*AG80),AO79)</f>
        <v>1</v>
      </c>
      <c r="AP80" s="508"/>
      <c r="AQ80" s="470"/>
      <c r="AR80" s="470"/>
      <c r="AS80" s="470"/>
      <c r="AT80" s="473"/>
      <c r="AU80" s="476"/>
      <c r="AV80" s="252"/>
      <c r="AW80" s="251"/>
    </row>
    <row r="81" spans="2:56" ht="16" hidden="1" customHeight="1" thickTop="1" thickBot="1" x14ac:dyDescent="0.4">
      <c r="B81" s="238" t="s">
        <v>453</v>
      </c>
      <c r="C81" s="275"/>
      <c r="D81" s="545"/>
      <c r="E81" s="484"/>
      <c r="F81" s="487"/>
      <c r="G81" s="487"/>
      <c r="H81" s="490"/>
      <c r="I81" s="490"/>
      <c r="J81" s="493"/>
      <c r="K81" s="490"/>
      <c r="L81" s="496"/>
      <c r="M81" s="499"/>
      <c r="N81" s="505"/>
      <c r="O81" s="496"/>
      <c r="P81" s="502"/>
      <c r="Q81" s="505"/>
      <c r="R81" s="246"/>
      <c r="S81" s="502"/>
      <c r="T81" s="111" t="s">
        <v>257</v>
      </c>
      <c r="U81" s="5"/>
      <c r="V81" s="279"/>
      <c r="W81" s="279"/>
      <c r="X81" s="279"/>
      <c r="Y81" s="279"/>
      <c r="Z81" s="279"/>
      <c r="AA81" s="279"/>
      <c r="AB81" s="202"/>
      <c r="AC81" s="191" t="str">
        <f>IF(AB81=Listas!$B$46,Listas!$C$46,IF(AB81=Listas!$B$47,Listas!$C$47,IF(AB81=Listas!$B$48,Listas!$C$48,"")))</f>
        <v/>
      </c>
      <c r="AD81" s="192" t="str">
        <f>IF(OR(AB81=Listas!$F$53,AB81=Listas!$F$54),Listas!$G$53,IF(AB81=Listas!$F$55,Listas!$G$55,""))</f>
        <v/>
      </c>
      <c r="AE81" s="202"/>
      <c r="AF81" s="121" t="str">
        <f>+IF(AE81=Listas!$E$46,Listas!$F$46,IF(AE81=Listas!$E$47,Listas!$F$47,""))</f>
        <v/>
      </c>
      <c r="AG81" s="193" t="str">
        <f t="shared" si="10"/>
        <v/>
      </c>
      <c r="AH81" s="190"/>
      <c r="AI81" s="194"/>
      <c r="AJ81" s="195"/>
      <c r="AK81" s="180" t="str">
        <f t="shared" si="5"/>
        <v>Muy baja</v>
      </c>
      <c r="AL81" s="181">
        <f>IF(AD81=Listas!$G$53,AL80-(AL80*AG81),AL80)</f>
        <v>4.3199999999999995E-2</v>
      </c>
      <c r="AM81" s="508"/>
      <c r="AN81" s="180" t="str">
        <f t="shared" si="1"/>
        <v>Catastrófico</v>
      </c>
      <c r="AO81" s="181">
        <f>IF(AD81=Listas!$G$55,AO80-(AO80*AG81),AO80)</f>
        <v>1</v>
      </c>
      <c r="AP81" s="508"/>
      <c r="AQ81" s="470"/>
      <c r="AR81" s="470"/>
      <c r="AS81" s="470"/>
      <c r="AT81" s="473"/>
      <c r="AU81" s="476"/>
      <c r="AV81" s="253"/>
      <c r="AW81" s="251"/>
    </row>
    <row r="82" spans="2:56" ht="16" hidden="1" customHeight="1" thickTop="1" thickBot="1" x14ac:dyDescent="0.4">
      <c r="B82" s="238" t="s">
        <v>453</v>
      </c>
      <c r="C82" s="275"/>
      <c r="D82" s="545"/>
      <c r="E82" s="484"/>
      <c r="F82" s="487"/>
      <c r="G82" s="487"/>
      <c r="H82" s="490"/>
      <c r="I82" s="490"/>
      <c r="J82" s="493"/>
      <c r="K82" s="490"/>
      <c r="L82" s="496"/>
      <c r="M82" s="499"/>
      <c r="N82" s="505"/>
      <c r="O82" s="496"/>
      <c r="P82" s="502"/>
      <c r="Q82" s="505"/>
      <c r="R82" s="246"/>
      <c r="S82" s="502"/>
      <c r="T82" s="111" t="s">
        <v>260</v>
      </c>
      <c r="U82" s="5"/>
      <c r="V82" s="279"/>
      <c r="W82" s="279"/>
      <c r="X82" s="279"/>
      <c r="Y82" s="279"/>
      <c r="Z82" s="279"/>
      <c r="AA82" s="279"/>
      <c r="AB82" s="202"/>
      <c r="AC82" s="191" t="str">
        <f>IF(AB82=Listas!$B$46,Listas!$C$46,IF(AB82=Listas!$B$47,Listas!$C$47,IF(AB82=Listas!$B$48,Listas!$C$48,"")))</f>
        <v/>
      </c>
      <c r="AD82" s="192" t="str">
        <f>IF(OR(AB82=Listas!$F$53,AB82=Listas!$F$54),Listas!$G$53,IF(AB82=Listas!$F$55,Listas!$G$55,""))</f>
        <v/>
      </c>
      <c r="AE82" s="202"/>
      <c r="AF82" s="121" t="str">
        <f>+IF(AE82=Listas!$E$46,Listas!$F$46,IF(AE82=Listas!$E$47,Listas!$F$47,""))</f>
        <v/>
      </c>
      <c r="AG82" s="193" t="str">
        <f t="shared" si="10"/>
        <v/>
      </c>
      <c r="AH82" s="190"/>
      <c r="AI82" s="194"/>
      <c r="AJ82" s="195"/>
      <c r="AK82" s="180" t="str">
        <f t="shared" si="5"/>
        <v>Muy baja</v>
      </c>
      <c r="AL82" s="181">
        <f>IF(AD82=Listas!$G$53,AL81-(AL81*AG82),AL81)</f>
        <v>4.3199999999999995E-2</v>
      </c>
      <c r="AM82" s="508"/>
      <c r="AN82" s="180" t="str">
        <f t="shared" si="1"/>
        <v>Catastrófico</v>
      </c>
      <c r="AO82" s="181">
        <f>IF(AD82=Listas!$G$55,AO81-(AO81*AG82),AO81)</f>
        <v>1</v>
      </c>
      <c r="AP82" s="508"/>
      <c r="AQ82" s="470"/>
      <c r="AR82" s="470"/>
      <c r="AS82" s="470"/>
      <c r="AT82" s="473"/>
      <c r="AU82" s="476"/>
      <c r="AV82" s="254"/>
      <c r="AW82" s="251"/>
    </row>
    <row r="83" spans="2:56" ht="16" hidden="1" customHeight="1" thickTop="1" thickBot="1" x14ac:dyDescent="0.4">
      <c r="B83" s="238" t="s">
        <v>453</v>
      </c>
      <c r="C83" s="275"/>
      <c r="D83" s="545"/>
      <c r="E83" s="484"/>
      <c r="F83" s="487"/>
      <c r="G83" s="487"/>
      <c r="H83" s="490"/>
      <c r="I83" s="490"/>
      <c r="J83" s="493"/>
      <c r="K83" s="490"/>
      <c r="L83" s="496"/>
      <c r="M83" s="511"/>
      <c r="N83" s="505"/>
      <c r="O83" s="496"/>
      <c r="P83" s="512"/>
      <c r="Q83" s="505"/>
      <c r="R83" s="246"/>
      <c r="S83" s="512"/>
      <c r="T83" s="295" t="s">
        <v>261</v>
      </c>
      <c r="U83" s="305"/>
      <c r="V83" s="279"/>
      <c r="W83" s="279"/>
      <c r="X83" s="279"/>
      <c r="Y83" s="279"/>
      <c r="Z83" s="279"/>
      <c r="AA83" s="279"/>
      <c r="AB83" s="210"/>
      <c r="AC83" s="211" t="str">
        <f>IF(AB83=Listas!$B$46,Listas!$C$46,IF(AB83=Listas!$B$47,Listas!$C$47,IF(AB83=Listas!$B$48,Listas!$C$48,"")))</f>
        <v/>
      </c>
      <c r="AD83" s="212" t="str">
        <f>IF(OR(AB83=Listas!$F$53,AB83=Listas!$F$54),Listas!$G$53,IF(AB83=Listas!$F$55,Listas!$G$55,""))</f>
        <v/>
      </c>
      <c r="AE83" s="210"/>
      <c r="AF83" s="213" t="str">
        <f>+IF(AE83=Listas!$E$46,Listas!$F$46,IF(AE83=Listas!$E$47,Listas!$F$47,""))</f>
        <v/>
      </c>
      <c r="AG83" s="214" t="str">
        <f t="shared" si="10"/>
        <v/>
      </c>
      <c r="AH83" s="196"/>
      <c r="AI83" s="197"/>
      <c r="AJ83" s="198"/>
      <c r="AK83" s="215" t="str">
        <f t="shared" si="5"/>
        <v>Muy baja</v>
      </c>
      <c r="AL83" s="216">
        <f>IF(AD83=Listas!$G$53,AL82-(AL82*AG83),AL82)</f>
        <v>4.3199999999999995E-2</v>
      </c>
      <c r="AM83" s="513"/>
      <c r="AN83" s="215" t="str">
        <f t="shared" si="1"/>
        <v>Catastrófico</v>
      </c>
      <c r="AO83" s="216">
        <f>IF(AD83=Listas!$G$55,AO82-(AO82*AG83),AO82)</f>
        <v>1</v>
      </c>
      <c r="AP83" s="513"/>
      <c r="AQ83" s="510"/>
      <c r="AR83" s="510"/>
      <c r="AS83" s="510"/>
      <c r="AT83" s="473"/>
      <c r="AU83" s="476"/>
      <c r="AV83" s="252"/>
      <c r="AW83" s="258"/>
    </row>
    <row r="84" spans="2:56" ht="16" customHeight="1" thickTop="1" thickBot="1" x14ac:dyDescent="0.4">
      <c r="B84" s="518" t="s">
        <v>454</v>
      </c>
      <c r="C84" s="519"/>
      <c r="D84" s="519"/>
      <c r="E84" s="519"/>
      <c r="F84" s="519"/>
      <c r="G84" s="519"/>
      <c r="H84" s="519"/>
      <c r="I84" s="519"/>
      <c r="J84" s="519"/>
      <c r="K84" s="519"/>
      <c r="L84" s="519"/>
      <c r="M84" s="519"/>
      <c r="N84" s="519"/>
      <c r="O84" s="519"/>
      <c r="P84" s="519"/>
      <c r="Q84" s="519"/>
      <c r="R84" s="519"/>
      <c r="S84" s="519"/>
      <c r="T84" s="519"/>
      <c r="U84" s="519"/>
      <c r="V84" s="519"/>
      <c r="W84" s="519"/>
      <c r="X84" s="519"/>
      <c r="Y84" s="519"/>
      <c r="Z84" s="519"/>
      <c r="AA84" s="519"/>
      <c r="AB84" s="519"/>
      <c r="AC84" s="519"/>
      <c r="AD84" s="519"/>
      <c r="AE84" s="519"/>
      <c r="AF84" s="519"/>
      <c r="AG84" s="519"/>
      <c r="AH84" s="519"/>
      <c r="AI84" s="519"/>
      <c r="AJ84" s="519"/>
      <c r="AK84" s="519"/>
      <c r="AL84" s="519"/>
      <c r="AM84" s="519"/>
      <c r="AN84" s="519"/>
      <c r="AO84" s="519"/>
      <c r="AP84" s="519"/>
      <c r="AQ84" s="519"/>
      <c r="AR84" s="519"/>
      <c r="AS84" s="519"/>
      <c r="AT84" s="519"/>
      <c r="AU84" s="519"/>
      <c r="AV84" s="519"/>
      <c r="AW84" s="519"/>
      <c r="AX84" s="519"/>
      <c r="AY84" s="519"/>
      <c r="AZ84" s="519"/>
      <c r="BA84" s="520"/>
    </row>
    <row r="85" spans="2:56" ht="161.25" customHeight="1" thickTop="1" thickBot="1" x14ac:dyDescent="0.4">
      <c r="B85" s="543" t="s">
        <v>107</v>
      </c>
      <c r="C85" s="465" t="s">
        <v>455</v>
      </c>
      <c r="D85" s="544" t="s">
        <v>1</v>
      </c>
      <c r="E85" s="483" t="s">
        <v>456</v>
      </c>
      <c r="F85" s="486" t="s">
        <v>457</v>
      </c>
      <c r="G85" s="486" t="s">
        <v>458</v>
      </c>
      <c r="H85" s="489" t="s">
        <v>23</v>
      </c>
      <c r="I85" s="489" t="s">
        <v>29</v>
      </c>
      <c r="J85" s="492" t="s">
        <v>459</v>
      </c>
      <c r="K85" s="489" t="s">
        <v>177</v>
      </c>
      <c r="L85" s="495" t="s">
        <v>251</v>
      </c>
      <c r="M85" s="498" t="str">
        <f>+IF(L85="","",IF(L85=$CB$16,$CA$16,IF(L85=$CB$17,$CA$17,IF(L85=$CB$18,$CA$18,IF(L85=$CB$19,$CA$19,IF(L85=$CB$20,$CA$20))))))</f>
        <v>Media</v>
      </c>
      <c r="N85" s="504">
        <f>+IF(L85="","",IF(L85=$CB$16,$CE$16,IF(L85=$CB$17,$CE$17,IF(L85=$CB$18,$CE$18,IF(L85=$CB$19,$CE$19,IF(L85=$CB$20,$CE$20))))))</f>
        <v>0.6</v>
      </c>
      <c r="O85" s="495" t="s">
        <v>241</v>
      </c>
      <c r="P85" s="501" t="str">
        <f>+IF(O85="","",IF(O85='Mapa de Calor inherente'!$AF$6,'Mapa de Calor inherente'!$AD$6,IF(O85='Mapa de Calor inherente'!$AF$7,'Mapa de Calor inherente'!$AD$7,IF(O85='Mapa de Calor inherente'!$AF$8,'Mapa de Calor inherente'!$AD$8,IF(O85='Mapa de Calor inherente'!$AF$9,'Mapa de Calor inherente'!$AD$9,IF(O85='Mapa de Calor inherente'!$AF$10,'Mapa de Calor inherente'!$AD$10,IF(O85='Mapa de Calor inherente'!$AG$6,'Mapa de Calor inherente'!$AD$6,IF(O85='Mapa de Calor inherente'!$AG$7,'Mapa de Calor inherente'!$AD$7,IF(O85='Mapa de Calor inherente'!$AG$8,'Mapa de Calor inherente'!$AD$8,IF(O85='Mapa de Calor inherente'!$AG$9,'Mapa de Calor inherente'!$AD$9,IF(O85='Mapa de Calor inherente'!$AG$10,'Mapa de Calor inherente'!$AD$10,IF(O85='Mapa de Calor inherente'!$AD$8,'Mapa de Calor inherente'!$AD$8,IF(O85='Mapa de Calor inherente'!$AD$9,'Mapa de Calor inherente'!$AD$9,IF(O85='Mapa de Calor inherente'!$AD$10,'Mapa de Calor inherente'!$AD$10))))))))))))))</f>
        <v>Mayor</v>
      </c>
      <c r="Q85" s="504">
        <f>+IF(O85="","",IF(O85='Mapa de Calor inherente'!$AF$6,'Mapa de Calor inherente'!$AE$6,IF(O85='Mapa de Calor inherente'!$AF$7,'Mapa de Calor inherente'!$AE$7,IF(O85='Mapa de Calor inherente'!$AF$8,'Mapa de Calor inherente'!$AE$8,IF(O85='Mapa de Calor inherente'!$AF$9,'Mapa de Calor inherente'!$AE$9,IF(O85='Mapa de Calor inherente'!$AF$10,'Mapa de Calor inherente'!$AE$10,IF(O85='Mapa de Calor inherente'!$AG$6,'Mapa de Calor inherente'!$AE$6,IF(O85='Mapa de Calor inherente'!$AG$7,'Mapa de Calor inherente'!$AE$7,IF(O85='Mapa de Calor inherente'!$AG$8,'Mapa de Calor inherente'!$AE$8,IF(O85='Mapa de Calor inherente'!$AG$9,'Mapa de Calor inherente'!$AE$9,IF(O85='Mapa de Calor inherente'!$AG$10,'Mapa de Calor inherente'!$AE$10,IF(O85='Mapa de Calor inherente'!$AD$8,'Mapa de Calor inherente'!$AE$8,IF(O85='Mapa de Calor inherente'!$AD$9,'Mapa de Calor inherente'!$AE$9,IF(O85='Mapa de Calor inherente'!$AD$10,'Mapa de Calor inherente'!$AE$10))))))))))))))</f>
        <v>0.8</v>
      </c>
      <c r="R85" s="165" t="e">
        <f>IF(M85="","",IF(Q85="","",(M85*Q85)))</f>
        <v>#VALUE!</v>
      </c>
      <c r="S85" s="501" t="str">
        <f>+IF(M85=$BO$18,IF(P85=$BP$17,$BP$18,IF(P85=$BQ$17,$BQ$18,IF(P85=$BR$17,$BR$18,IF(P85=$BS$17,$BS$18,IF(P85=$BT$17,$BT$18))))),IF(M85=$BO$19,IF(P85=$BP$17,$BP$19,IF(P85=$BQ$17,$BQ$19,IF(P85=$BR$17,$BR$19,IF(P85=$BS$17,$BS$19,IF(P85=$BT$17,$BT$19))))),IF(M85=$BO$20,IF(P85=$BP$17,$BP$20,IF(P85=$BQ$17,$BQ$20,IF(P85=$BR$17,$BR$20,IF(P85=$BS$17,$BS$20,IF(P85=$BT$17,$BT$20))))),IF(M85=$BO$21,IF(P85=$BP$17,$BP$21,IF(P85=$BQ$17,$BQ$21,IF(P85=$BR$17,$BR$21,IF(P85=$BS$17,$BS$21,IF(P85=$BT$17,$BT$21))))),IF(M85=$BO$22,IF(P85=$BP$17,$BP$22,IF(P85=$BQ$17,$BQ$22,IF(P85=$BR$17,$BR$22,IF(P85=$BS$17,$BS$22,IF(P85=$BT$17,$BT$22))))),"")))))</f>
        <v>Alto</v>
      </c>
      <c r="T85" s="117" t="s">
        <v>180</v>
      </c>
      <c r="U85" s="342" t="s">
        <v>460</v>
      </c>
      <c r="V85" s="312" t="s">
        <v>461</v>
      </c>
      <c r="W85" s="312" t="s">
        <v>462</v>
      </c>
      <c r="X85" s="312" t="s">
        <v>463</v>
      </c>
      <c r="Y85" s="312" t="s">
        <v>464</v>
      </c>
      <c r="Z85" s="314" t="s">
        <v>465</v>
      </c>
      <c r="AA85" s="314" t="s">
        <v>466</v>
      </c>
      <c r="AB85" s="190" t="s">
        <v>40</v>
      </c>
      <c r="AC85" s="191">
        <f>IF(AB85=Listas!$B$46,Listas!$C$46,IF(AB85=Listas!$B$47,Listas!$C$47,IF(AB85=Listas!$B$48,Listas!$C$48,"")))</f>
        <v>0.25</v>
      </c>
      <c r="AD85" s="192" t="str">
        <f>IF(OR(AB85=Listas!$F$53,AB85=Listas!$F$54),Listas!$G$53,IF(AB85=Listas!$F$55,Listas!$G$55,""))</f>
        <v>Probabilidad</v>
      </c>
      <c r="AE85" s="190" t="s">
        <v>43</v>
      </c>
      <c r="AF85" s="191">
        <f>+IF(AE85=Listas!$E$46,Listas!$F$46,IF(AE85=Listas!$E$47,Listas!$F$47,""))</f>
        <v>0.15</v>
      </c>
      <c r="AG85" s="193">
        <f>IFERROR(AC85+AF85,"")</f>
        <v>0.4</v>
      </c>
      <c r="AH85" s="190" t="s">
        <v>57</v>
      </c>
      <c r="AI85" s="194" t="s">
        <v>58</v>
      </c>
      <c r="AJ85" s="195" t="s">
        <v>59</v>
      </c>
      <c r="AK85" s="226" t="str">
        <f t="shared" si="5"/>
        <v>Baja</v>
      </c>
      <c r="AL85" s="227">
        <f>IF(AD85=Listas!$G$53,N85-(N85*AG85),N85)</f>
        <v>0.36</v>
      </c>
      <c r="AM85" s="538">
        <f>+IF(AL94="","",AL94)</f>
        <v>0.216</v>
      </c>
      <c r="AN85" s="226" t="str">
        <f>IF(AO85="","",IF(AO85&lt;=20%,"Leve",IF(AO85&lt;=40%,"Menor",IF(AO85&lt;=60%,"Moderado",IF(AO85&lt;=80%,"Mayor","Catastrófico")))))</f>
        <v>Mayor</v>
      </c>
      <c r="AO85" s="227">
        <f>IF(AD85=Listas!$G$55,Q85-(Q85*AG85),Q85)</f>
        <v>0.8</v>
      </c>
      <c r="AP85" s="538">
        <f>+IF(AO94="","",AO94)</f>
        <v>0.8</v>
      </c>
      <c r="AQ85" s="539" t="str">
        <f>+IF(AM85=0,"",IF(AM85&lt;=$BN$22,$BO$22,IF(AM85&lt;=$BN$21,$BO$21,IF(AM85&lt;=$BN$20,$BO$20,IF(AM85&lt;=$BN$19,$BO$19,IF(AM85&lt;=$BN$18,$BO$18,""))))))</f>
        <v>Baja</v>
      </c>
      <c r="AR85" s="539" t="str">
        <f>+IF(AP85=0,"",IF(AP85&lt;=$BP$16,$BP$17,IF(AP85&lt;=$BQ$16,$BQ$17,IF(AP85&lt;=$BR$16,$BR$17,IF(AP85&lt;=$BS$16,$BS$17,IF(AP85&lt;=$BT$16,$BT$17,""))))))</f>
        <v>Mayor</v>
      </c>
      <c r="AS85" s="539" t="str">
        <f>IF(AQ85=$BO$18,IF(AR85=$BP$17,$BP$18,IF(AR85=$BQ$17,$BQ$18,IF(AR85=$BR$17,$BR$18,IF(AR85=$BS$17,$BS$18,IF(AR85=$BT$17,$BT$18))))),IF(AQ85=$BO$19,IF(AR85=$BP$17,$BP$19,IF(AR85=$BQ$17,$BQ$19,IF(AR85=$BR$17,$BR$19,IF(AR85=$BS$17,$BS$19,IF(AR85=$BT$17,$BT$19))))),IF(AQ85=$BO$20,IF(AR85=$BP$17,$BP$20,IF(AR85=$BQ$17,$BQ$20,IF(AR85=$BR$17,$BR$20,IF(AR85=$BS$17,$BS$20,IF(AR85=$BT$17,$BT$20))))),IF(AQ85=$BO$21,IF(AR85=$BP$17,$BP$21,IF(AR85=$BQ$17,$BQ$21,IF(AR85=$BR$17,$BR$21,IF(AR85=$BS$17,$BS$21,IF(AR85=$BT$17,$BT$21))))),IF(AQ85=$BO$22,IF(AR85=$BP$17,$BP$22,IF(AR85=$BQ$17,$BQ$22,IF(AR85=$BR$17,$BR$22,IF(AR85=$BS$17,$BS$22,IF(AR85=$BT$17,$BT$22))))),"")))))</f>
        <v>Alto</v>
      </c>
      <c r="AT85" s="473" t="str">
        <f>IF(AU85="","",IF(AU85=Listas!$F$61,Listas!$G$61,IF(AU85=Listas!$E$64,Listas!$G$64)))</f>
        <v>Requiere Plan de Acción</v>
      </c>
      <c r="AU85" s="476" t="str">
        <f>IF(AS85="","",IF(OR(AS85=Listas!$E$61,AS85=Listas!$E$62),Listas!$F$61,IF(AS85=Listas!$E$63,Listas!$F$63,IF(AS85=Listas!$E$64,Listas!$F$64))))</f>
        <v>Reducir, evitar, compartir o transferir el riesgo</v>
      </c>
      <c r="AV85" s="252" t="s">
        <v>82</v>
      </c>
      <c r="AW85" s="280" t="s">
        <v>467</v>
      </c>
      <c r="AX85" s="307" t="s">
        <v>461</v>
      </c>
      <c r="AY85" s="365" t="s">
        <v>202</v>
      </c>
      <c r="AZ85" s="365" t="s">
        <v>203</v>
      </c>
      <c r="BA85" s="399" t="s">
        <v>468</v>
      </c>
      <c r="BB85"/>
      <c r="BC85"/>
      <c r="BD85"/>
    </row>
    <row r="86" spans="2:56" ht="186" customHeight="1" thickTop="1" thickBot="1" x14ac:dyDescent="0.4">
      <c r="B86" s="479" t="s">
        <v>107</v>
      </c>
      <c r="C86" s="465"/>
      <c r="D86" s="545"/>
      <c r="E86" s="484"/>
      <c r="F86" s="487"/>
      <c r="G86" s="487"/>
      <c r="H86" s="490"/>
      <c r="I86" s="490"/>
      <c r="J86" s="493"/>
      <c r="K86" s="490"/>
      <c r="L86" s="496"/>
      <c r="M86" s="499"/>
      <c r="N86" s="505"/>
      <c r="O86" s="496"/>
      <c r="P86" s="502"/>
      <c r="Q86" s="505"/>
      <c r="R86" s="243"/>
      <c r="S86" s="502"/>
      <c r="T86" s="111" t="s">
        <v>192</v>
      </c>
      <c r="U86" s="5" t="s">
        <v>469</v>
      </c>
      <c r="V86" s="338" t="s">
        <v>461</v>
      </c>
      <c r="W86" s="317" t="s">
        <v>373</v>
      </c>
      <c r="X86" s="317" t="s">
        <v>470</v>
      </c>
      <c r="Y86" s="318" t="s">
        <v>471</v>
      </c>
      <c r="Z86" s="319" t="s">
        <v>472</v>
      </c>
      <c r="AA86" s="315" t="s">
        <v>473</v>
      </c>
      <c r="AB86" s="190" t="s">
        <v>40</v>
      </c>
      <c r="AC86" s="191">
        <f>IF(AB86=Listas!$B$46,Listas!$C$46,IF(AB86=Listas!$B$47,Listas!$C$47,IF(AB86=Listas!$B$48,Listas!$C$48,"")))</f>
        <v>0.25</v>
      </c>
      <c r="AD86" s="192" t="str">
        <f>IF(OR(AB86=Listas!$F$53,AB86=Listas!$F$54),Listas!$G$53,IF(AB86=Listas!$F$55,Listas!$G$55,""))</f>
        <v>Probabilidad</v>
      </c>
      <c r="AE86" s="190" t="s">
        <v>43</v>
      </c>
      <c r="AF86" s="121">
        <f>+IF(AE86=Listas!$E$46,Listas!$F$46,IF(AE86=Listas!$E$47,Listas!$F$47,""))</f>
        <v>0.15</v>
      </c>
      <c r="AG86" s="193">
        <f>IFERROR(AC86+AF86,"")</f>
        <v>0.4</v>
      </c>
      <c r="AH86" s="190" t="s">
        <v>57</v>
      </c>
      <c r="AI86" s="194" t="s">
        <v>58</v>
      </c>
      <c r="AJ86" s="195" t="s">
        <v>59</v>
      </c>
      <c r="AK86" s="180" t="str">
        <f t="shared" si="5"/>
        <v>Baja</v>
      </c>
      <c r="AL86" s="181">
        <f>IF(AD86=Listas!$G$53,AL85-(AL85*AG86),AL85)</f>
        <v>0.216</v>
      </c>
      <c r="AM86" s="508"/>
      <c r="AN86" s="180" t="str">
        <f t="shared" si="1"/>
        <v>Mayor</v>
      </c>
      <c r="AO86" s="181">
        <f>IF(AD86=Listas!$G$55,AO85-(AO85*AG86),AO85)</f>
        <v>0.8</v>
      </c>
      <c r="AP86" s="508"/>
      <c r="AQ86" s="470"/>
      <c r="AR86" s="470"/>
      <c r="AS86" s="470"/>
      <c r="AT86" s="473"/>
      <c r="AU86" s="476"/>
      <c r="AV86" s="253" t="s">
        <v>90</v>
      </c>
      <c r="AW86" s="370" t="s">
        <v>474</v>
      </c>
      <c r="AX86" s="380" t="s">
        <v>461</v>
      </c>
      <c r="AY86" s="381" t="s">
        <v>316</v>
      </c>
      <c r="AZ86" s="381" t="s">
        <v>316</v>
      </c>
      <c r="BA86" s="400" t="s">
        <v>475</v>
      </c>
      <c r="BB86"/>
      <c r="BC86"/>
      <c r="BD86"/>
    </row>
    <row r="87" spans="2:56" ht="16" hidden="1" customHeight="1" thickTop="1" x14ac:dyDescent="0.35">
      <c r="B87" s="479" t="s">
        <v>107</v>
      </c>
      <c r="C87" s="277"/>
      <c r="D87" s="545"/>
      <c r="E87" s="484"/>
      <c r="F87" s="487"/>
      <c r="G87" s="487"/>
      <c r="H87" s="490"/>
      <c r="I87" s="490"/>
      <c r="J87" s="493"/>
      <c r="K87" s="490"/>
      <c r="L87" s="496"/>
      <c r="M87" s="499"/>
      <c r="N87" s="505"/>
      <c r="O87" s="496"/>
      <c r="P87" s="502"/>
      <c r="Q87" s="505"/>
      <c r="R87" s="244"/>
      <c r="S87" s="502"/>
      <c r="T87" s="111" t="s">
        <v>208</v>
      </c>
      <c r="U87" s="5"/>
      <c r="V87" s="327"/>
      <c r="W87" s="327"/>
      <c r="X87" s="327"/>
      <c r="Y87" s="327"/>
      <c r="Z87" s="327"/>
      <c r="AA87" s="327"/>
      <c r="AB87" s="202"/>
      <c r="AC87" s="191" t="str">
        <f>IF(AB87=Listas!$B$46,Listas!$C$46,IF(AB87=Listas!$B$47,Listas!$C$47,IF(AB87=Listas!$B$48,Listas!$C$48,"")))</f>
        <v/>
      </c>
      <c r="AD87" s="192" t="str">
        <f>IF(OR(AB87=Listas!$F$53,AB87=Listas!$F$54),Listas!$G$53,IF(AB87=Listas!$F$55,Listas!$G$55,""))</f>
        <v/>
      </c>
      <c r="AE87" s="190"/>
      <c r="AF87" s="121" t="str">
        <f>+IF(AE87=Listas!$E$46,Listas!$F$46,IF(AE87=Listas!$E$47,Listas!$F$47,""))</f>
        <v/>
      </c>
      <c r="AG87" s="193" t="str">
        <f>IFERROR(AC87+AF87,"")</f>
        <v/>
      </c>
      <c r="AH87" s="196"/>
      <c r="AI87" s="197"/>
      <c r="AJ87" s="198"/>
      <c r="AK87" s="180" t="str">
        <f t="shared" si="5"/>
        <v>Baja</v>
      </c>
      <c r="AL87" s="181">
        <f>IF(AD87=Listas!$G$53,AL86-(AL86*AG87),AL86)</f>
        <v>0.216</v>
      </c>
      <c r="AM87" s="508"/>
      <c r="AN87" s="180" t="str">
        <f t="shared" si="1"/>
        <v>Mayor</v>
      </c>
      <c r="AO87" s="181">
        <f>IF(AD87=Listas!$G$55,AO86-(AO86*AG87),AO86)</f>
        <v>0.8</v>
      </c>
      <c r="AP87" s="508"/>
      <c r="AQ87" s="470"/>
      <c r="AR87" s="470"/>
      <c r="AS87" s="470"/>
      <c r="AT87" s="473"/>
      <c r="AU87" s="476"/>
      <c r="AV87" s="253"/>
      <c r="AW87" s="395"/>
      <c r="AX87" s="379"/>
      <c r="AY87" s="379"/>
      <c r="AZ87" s="379"/>
      <c r="BA87" s="379"/>
    </row>
    <row r="88" spans="2:56" ht="16" hidden="1" customHeight="1" thickTop="1" x14ac:dyDescent="0.35">
      <c r="B88" s="479" t="s">
        <v>107</v>
      </c>
      <c r="C88" s="277"/>
      <c r="D88" s="545"/>
      <c r="E88" s="484"/>
      <c r="F88" s="487"/>
      <c r="G88" s="487"/>
      <c r="H88" s="490"/>
      <c r="I88" s="490"/>
      <c r="J88" s="493"/>
      <c r="K88" s="490"/>
      <c r="L88" s="496"/>
      <c r="M88" s="499"/>
      <c r="N88" s="505"/>
      <c r="O88" s="496"/>
      <c r="P88" s="502"/>
      <c r="Q88" s="505"/>
      <c r="R88" s="244"/>
      <c r="S88" s="502"/>
      <c r="T88" s="111" t="s">
        <v>225</v>
      </c>
      <c r="U88" s="5"/>
      <c r="V88" s="327"/>
      <c r="W88" s="327"/>
      <c r="X88" s="327"/>
      <c r="Y88" s="327"/>
      <c r="Z88" s="327"/>
      <c r="AA88" s="327"/>
      <c r="AB88" s="190"/>
      <c r="AC88" s="191" t="str">
        <f>IF(AB88=Listas!$B$46,Listas!$C$46,IF(AB88=Listas!$B$47,Listas!$C$47,IF(AB88=Listas!$B$48,Listas!$C$48,"")))</f>
        <v/>
      </c>
      <c r="AD88" s="192" t="str">
        <f>IF(OR(AB88=Listas!$F$53,AB88=Listas!$F$54),Listas!$G$53,IF(AB88=Listas!$F$55,Listas!$G$55,""))</f>
        <v/>
      </c>
      <c r="AE88" s="190"/>
      <c r="AF88" s="121" t="str">
        <f>+IF(AE88=Listas!$E$46,Listas!$F$46,IF(AE88=Listas!$E$47,Listas!$F$47,""))</f>
        <v/>
      </c>
      <c r="AG88" s="193" t="str">
        <f t="shared" ref="AG88:AG94" si="11">IFERROR(AC88+AF88,"")</f>
        <v/>
      </c>
      <c r="AH88" s="199"/>
      <c r="AI88" s="200"/>
      <c r="AJ88" s="201"/>
      <c r="AK88" s="180" t="str">
        <f t="shared" si="5"/>
        <v>Baja</v>
      </c>
      <c r="AL88" s="181">
        <f>IF(AD88=Listas!$G$53,AL87-(AL87*AG88),AL87)</f>
        <v>0.216</v>
      </c>
      <c r="AM88" s="508"/>
      <c r="AN88" s="180" t="str">
        <f t="shared" si="1"/>
        <v>Mayor</v>
      </c>
      <c r="AO88" s="181">
        <f>IF(AD88=Listas!$G$55,AO87-(AO87*AG88),AO87)</f>
        <v>0.8</v>
      </c>
      <c r="AP88" s="508"/>
      <c r="AQ88" s="470"/>
      <c r="AR88" s="470"/>
      <c r="AS88" s="470"/>
      <c r="AT88" s="473"/>
      <c r="AU88" s="476"/>
      <c r="AV88" s="254"/>
      <c r="AW88" s="396"/>
      <c r="AX88" s="379"/>
      <c r="AY88" s="379"/>
      <c r="AZ88" s="379"/>
      <c r="BA88" s="379"/>
    </row>
    <row r="89" spans="2:56" ht="16" hidden="1" customHeight="1" thickTop="1" x14ac:dyDescent="0.35">
      <c r="B89" s="479" t="s">
        <v>107</v>
      </c>
      <c r="C89" s="277"/>
      <c r="D89" s="545"/>
      <c r="E89" s="484"/>
      <c r="F89" s="487"/>
      <c r="G89" s="487"/>
      <c r="H89" s="490"/>
      <c r="I89" s="490"/>
      <c r="J89" s="493"/>
      <c r="K89" s="490"/>
      <c r="L89" s="496"/>
      <c r="M89" s="499"/>
      <c r="N89" s="505"/>
      <c r="O89" s="496"/>
      <c r="P89" s="502"/>
      <c r="Q89" s="505"/>
      <c r="R89" s="244"/>
      <c r="S89" s="502"/>
      <c r="T89" s="111" t="s">
        <v>238</v>
      </c>
      <c r="U89" s="5"/>
      <c r="V89" s="327"/>
      <c r="W89" s="327"/>
      <c r="X89" s="327"/>
      <c r="Y89" s="327"/>
      <c r="Z89" s="327"/>
      <c r="AA89" s="327"/>
      <c r="AB89" s="202"/>
      <c r="AC89" s="191" t="str">
        <f>IF(AB89=Listas!$B$46,Listas!$C$46,IF(AB89=Listas!$B$47,Listas!$C$47,IF(AB89=Listas!$B$48,Listas!$C$48,"")))</f>
        <v/>
      </c>
      <c r="AD89" s="192" t="str">
        <f>IF(OR(AB89=Listas!$F$53,AB89=Listas!$F$54),Listas!$G$53,IF(AB89=Listas!$F$55,Listas!$G$55,""))</f>
        <v/>
      </c>
      <c r="AE89" s="202"/>
      <c r="AF89" s="121" t="str">
        <f>+IF(AE89=Listas!$E$46,Listas!$F$46,IF(AE89=Listas!$E$47,Listas!$F$47,""))</f>
        <v/>
      </c>
      <c r="AG89" s="193" t="str">
        <f t="shared" si="11"/>
        <v/>
      </c>
      <c r="AH89" s="190"/>
      <c r="AI89" s="194"/>
      <c r="AJ89" s="195"/>
      <c r="AK89" s="180" t="str">
        <f t="shared" ref="AK89:AK120" si="12">IF(AL89="","",IF(AL89&lt;=20%,"Muy baja",IF(AL89&lt;=40%,"Baja",IF(AL89&lt;=60%,"Media",IF(AL89&lt;=80%,"Alta","Muy alta")))))</f>
        <v>Baja</v>
      </c>
      <c r="AL89" s="181">
        <f>IF(AD89=Listas!$G$53,AL88-(AL88*AG89),AL88)</f>
        <v>0.216</v>
      </c>
      <c r="AM89" s="508"/>
      <c r="AN89" s="180" t="str">
        <f t="shared" si="1"/>
        <v>Mayor</v>
      </c>
      <c r="AO89" s="181">
        <f>IF(AD89=Listas!$G$55,AO88-(AO88*AG89),AO88)</f>
        <v>0.8</v>
      </c>
      <c r="AP89" s="508"/>
      <c r="AQ89" s="470"/>
      <c r="AR89" s="470"/>
      <c r="AS89" s="470"/>
      <c r="AT89" s="473"/>
      <c r="AU89" s="476"/>
      <c r="AV89" s="254"/>
      <c r="AW89" s="396"/>
      <c r="AX89" s="379"/>
      <c r="AY89" s="379"/>
      <c r="AZ89" s="379"/>
      <c r="BA89" s="379"/>
    </row>
    <row r="90" spans="2:56" ht="16" hidden="1" customHeight="1" thickTop="1" x14ac:dyDescent="0.35">
      <c r="B90" s="479" t="s">
        <v>107</v>
      </c>
      <c r="C90" s="277"/>
      <c r="D90" s="545"/>
      <c r="E90" s="484"/>
      <c r="F90" s="487"/>
      <c r="G90" s="487"/>
      <c r="H90" s="490"/>
      <c r="I90" s="490"/>
      <c r="J90" s="493"/>
      <c r="K90" s="490"/>
      <c r="L90" s="496"/>
      <c r="M90" s="499"/>
      <c r="N90" s="505"/>
      <c r="O90" s="496"/>
      <c r="P90" s="502"/>
      <c r="Q90" s="505"/>
      <c r="R90" s="245"/>
      <c r="S90" s="502"/>
      <c r="T90" s="111" t="s">
        <v>246</v>
      </c>
      <c r="U90" s="5"/>
      <c r="V90" s="327"/>
      <c r="W90" s="327"/>
      <c r="X90" s="327"/>
      <c r="Y90" s="327"/>
      <c r="Z90" s="327"/>
      <c r="AA90" s="327"/>
      <c r="AB90" s="202"/>
      <c r="AC90" s="191" t="str">
        <f>IF(AB90=Listas!$B$46,Listas!$C$46,IF(AB90=Listas!$B$47,Listas!$C$47,IF(AB90=Listas!$B$48,Listas!$C$48,"")))</f>
        <v/>
      </c>
      <c r="AD90" s="192" t="str">
        <f>IF(OR(AB90=Listas!$F$53,AB90=Listas!$F$54),Listas!$G$53,IF(AB90=Listas!$F$55,Listas!$G$55,""))</f>
        <v/>
      </c>
      <c r="AE90" s="202"/>
      <c r="AF90" s="121" t="str">
        <f>+IF(AE90=Listas!$E$46,Listas!$F$46,IF(AE90=Listas!$E$47,Listas!$F$47,""))</f>
        <v/>
      </c>
      <c r="AG90" s="193" t="str">
        <f t="shared" si="11"/>
        <v/>
      </c>
      <c r="AH90" s="190"/>
      <c r="AI90" s="194"/>
      <c r="AJ90" s="195"/>
      <c r="AK90" s="180" t="str">
        <f t="shared" si="12"/>
        <v>Baja</v>
      </c>
      <c r="AL90" s="181">
        <f>IF(AD90=Listas!$G$53,AL89-(AL89*AG90),AL89)</f>
        <v>0.216</v>
      </c>
      <c r="AM90" s="508"/>
      <c r="AN90" s="180" t="str">
        <f t="shared" ref="AN90:AN94" si="13">IF(AO90="","",IF(AO90&lt;=20%,"Leve",IF(AO90&lt;=40%,"Menor",IF(AO90&lt;=60%,"Moderado",IF(AO90&lt;=80%,"Mayor","Catastrófico")))))</f>
        <v>Mayor</v>
      </c>
      <c r="AO90" s="181">
        <f>IF(AD90=Listas!$G$55,AO89-(AO89*AG90),AO89)</f>
        <v>0.8</v>
      </c>
      <c r="AP90" s="508"/>
      <c r="AQ90" s="470"/>
      <c r="AR90" s="470"/>
      <c r="AS90" s="470"/>
      <c r="AT90" s="473"/>
      <c r="AU90" s="476"/>
      <c r="AV90" s="254"/>
      <c r="AW90" s="396"/>
      <c r="AX90" s="379"/>
      <c r="AY90" s="379"/>
      <c r="AZ90" s="379"/>
      <c r="BA90" s="379"/>
    </row>
    <row r="91" spans="2:56" ht="16" hidden="1" customHeight="1" thickTop="1" x14ac:dyDescent="0.35">
      <c r="B91" s="479" t="s">
        <v>107</v>
      </c>
      <c r="C91" s="277"/>
      <c r="D91" s="545"/>
      <c r="E91" s="484"/>
      <c r="F91" s="487"/>
      <c r="G91" s="487"/>
      <c r="H91" s="490"/>
      <c r="I91" s="490"/>
      <c r="J91" s="493"/>
      <c r="K91" s="490"/>
      <c r="L91" s="496"/>
      <c r="M91" s="499"/>
      <c r="N91" s="505"/>
      <c r="O91" s="496"/>
      <c r="P91" s="502"/>
      <c r="Q91" s="505"/>
      <c r="R91" s="246"/>
      <c r="S91" s="502"/>
      <c r="T91" s="111" t="s">
        <v>252</v>
      </c>
      <c r="U91" s="5"/>
      <c r="V91" s="327"/>
      <c r="W91" s="327"/>
      <c r="X91" s="327"/>
      <c r="Y91" s="327"/>
      <c r="Z91" s="327"/>
      <c r="AA91" s="327"/>
      <c r="AB91" s="202"/>
      <c r="AC91" s="191" t="str">
        <f>IF(AB91=Listas!$B$46,Listas!$C$46,IF(AB91=Listas!$B$47,Listas!$C$47,IF(AB91=Listas!$B$48,Listas!$C$48,"")))</f>
        <v/>
      </c>
      <c r="AD91" s="192" t="str">
        <f>IF(OR(AB91=Listas!$F$53,AB91=Listas!$F$54),Listas!$G$53,IF(AB91=Listas!$F$55,Listas!$G$55,""))</f>
        <v/>
      </c>
      <c r="AE91" s="202"/>
      <c r="AF91" s="121" t="str">
        <f>+IF(AE91=Listas!$E$46,Listas!$F$46,IF(AE91=Listas!$E$47,Listas!$F$47,""))</f>
        <v/>
      </c>
      <c r="AG91" s="193" t="str">
        <f t="shared" si="11"/>
        <v/>
      </c>
      <c r="AH91" s="190"/>
      <c r="AI91" s="194"/>
      <c r="AJ91" s="195"/>
      <c r="AK91" s="180" t="str">
        <f t="shared" si="12"/>
        <v>Baja</v>
      </c>
      <c r="AL91" s="181">
        <f>IF(AD91=Listas!$G$53,AL90-(AL90*AG91),AL90)</f>
        <v>0.216</v>
      </c>
      <c r="AM91" s="508"/>
      <c r="AN91" s="180" t="str">
        <f t="shared" si="13"/>
        <v>Mayor</v>
      </c>
      <c r="AO91" s="181">
        <f>IF(AD91=Listas!$G$55,AO90-(AO90*AG91),AO90)</f>
        <v>0.8</v>
      </c>
      <c r="AP91" s="508"/>
      <c r="AQ91" s="470"/>
      <c r="AR91" s="470"/>
      <c r="AS91" s="470"/>
      <c r="AT91" s="473"/>
      <c r="AU91" s="476"/>
      <c r="AV91" s="252"/>
      <c r="AW91" s="396"/>
      <c r="AX91" s="379"/>
      <c r="AY91" s="379"/>
      <c r="AZ91" s="379"/>
      <c r="BA91" s="379"/>
    </row>
    <row r="92" spans="2:56" ht="16" hidden="1" customHeight="1" thickTop="1" x14ac:dyDescent="0.35">
      <c r="B92" s="479" t="s">
        <v>107</v>
      </c>
      <c r="C92" s="277"/>
      <c r="D92" s="545"/>
      <c r="E92" s="484"/>
      <c r="F92" s="487"/>
      <c r="G92" s="487"/>
      <c r="H92" s="490"/>
      <c r="I92" s="490"/>
      <c r="J92" s="493"/>
      <c r="K92" s="490"/>
      <c r="L92" s="496"/>
      <c r="M92" s="499"/>
      <c r="N92" s="505"/>
      <c r="O92" s="496"/>
      <c r="P92" s="502"/>
      <c r="Q92" s="505"/>
      <c r="R92" s="246"/>
      <c r="S92" s="502"/>
      <c r="T92" s="111" t="s">
        <v>257</v>
      </c>
      <c r="U92" s="5"/>
      <c r="V92" s="327"/>
      <c r="W92" s="327"/>
      <c r="X92" s="327"/>
      <c r="Y92" s="327"/>
      <c r="Z92" s="327"/>
      <c r="AA92" s="327"/>
      <c r="AB92" s="202"/>
      <c r="AC92" s="191" t="str">
        <f>IF(AB92=Listas!$B$46,Listas!$C$46,IF(AB92=Listas!$B$47,Listas!$C$47,IF(AB92=Listas!$B$48,Listas!$C$48,"")))</f>
        <v/>
      </c>
      <c r="AD92" s="192" t="str">
        <f>IF(OR(AB92=Listas!$F$53,AB92=Listas!$F$54),Listas!$G$53,IF(AB92=Listas!$F$55,Listas!$G$55,""))</f>
        <v/>
      </c>
      <c r="AE92" s="202"/>
      <c r="AF92" s="121" t="str">
        <f>+IF(AE92=Listas!$E$46,Listas!$F$46,IF(AE92=Listas!$E$47,Listas!$F$47,""))</f>
        <v/>
      </c>
      <c r="AG92" s="193" t="str">
        <f t="shared" si="11"/>
        <v/>
      </c>
      <c r="AH92" s="190"/>
      <c r="AI92" s="194"/>
      <c r="AJ92" s="195"/>
      <c r="AK92" s="180" t="str">
        <f t="shared" si="12"/>
        <v>Baja</v>
      </c>
      <c r="AL92" s="181">
        <f>IF(AD92=Listas!$G$53,AL91-(AL91*AG92),AL91)</f>
        <v>0.216</v>
      </c>
      <c r="AM92" s="508"/>
      <c r="AN92" s="180" t="str">
        <f t="shared" si="13"/>
        <v>Mayor</v>
      </c>
      <c r="AO92" s="181">
        <f>IF(AD92=Listas!$G$55,AO91-(AO91*AG92),AO91)</f>
        <v>0.8</v>
      </c>
      <c r="AP92" s="508"/>
      <c r="AQ92" s="470"/>
      <c r="AR92" s="470"/>
      <c r="AS92" s="470"/>
      <c r="AT92" s="473"/>
      <c r="AU92" s="476"/>
      <c r="AV92" s="253"/>
      <c r="AW92" s="396"/>
      <c r="AX92" s="379"/>
      <c r="AY92" s="379"/>
      <c r="AZ92" s="379"/>
      <c r="BA92" s="379"/>
    </row>
    <row r="93" spans="2:56" ht="16" hidden="1" customHeight="1" thickTop="1" x14ac:dyDescent="0.35">
      <c r="B93" s="479" t="s">
        <v>107</v>
      </c>
      <c r="C93" s="277"/>
      <c r="D93" s="545"/>
      <c r="E93" s="484"/>
      <c r="F93" s="487"/>
      <c r="G93" s="487"/>
      <c r="H93" s="490"/>
      <c r="I93" s="490"/>
      <c r="J93" s="493"/>
      <c r="K93" s="490"/>
      <c r="L93" s="496"/>
      <c r="M93" s="499"/>
      <c r="N93" s="505"/>
      <c r="O93" s="496"/>
      <c r="P93" s="502"/>
      <c r="Q93" s="505"/>
      <c r="R93" s="246"/>
      <c r="S93" s="502"/>
      <c r="T93" s="111" t="s">
        <v>260</v>
      </c>
      <c r="U93" s="5"/>
      <c r="V93" s="327"/>
      <c r="W93" s="327"/>
      <c r="X93" s="327"/>
      <c r="Y93" s="327"/>
      <c r="Z93" s="327"/>
      <c r="AA93" s="327"/>
      <c r="AB93" s="202"/>
      <c r="AC93" s="191" t="str">
        <f>IF(AB93=Listas!$B$46,Listas!$C$46,IF(AB93=Listas!$B$47,Listas!$C$47,IF(AB93=Listas!$B$48,Listas!$C$48,"")))</f>
        <v/>
      </c>
      <c r="AD93" s="192" t="str">
        <f>IF(OR(AB93=Listas!$F$53,AB93=Listas!$F$54),Listas!$G$53,IF(AB93=Listas!$F$55,Listas!$G$55,""))</f>
        <v/>
      </c>
      <c r="AE93" s="202"/>
      <c r="AF93" s="121" t="str">
        <f>+IF(AE93=Listas!$E$46,Listas!$F$46,IF(AE93=Listas!$E$47,Listas!$F$47,""))</f>
        <v/>
      </c>
      <c r="AG93" s="193" t="str">
        <f t="shared" si="11"/>
        <v/>
      </c>
      <c r="AH93" s="190"/>
      <c r="AI93" s="194"/>
      <c r="AJ93" s="195"/>
      <c r="AK93" s="180" t="str">
        <f t="shared" si="12"/>
        <v>Baja</v>
      </c>
      <c r="AL93" s="181">
        <f>IF(AD93=Listas!$G$53,AL92-(AL92*AG93),AL92)</f>
        <v>0.216</v>
      </c>
      <c r="AM93" s="508"/>
      <c r="AN93" s="180" t="str">
        <f t="shared" si="13"/>
        <v>Mayor</v>
      </c>
      <c r="AO93" s="181">
        <f>IF(AD93=Listas!$G$55,AO92-(AO92*AG93),AO92)</f>
        <v>0.8</v>
      </c>
      <c r="AP93" s="508"/>
      <c r="AQ93" s="470"/>
      <c r="AR93" s="470"/>
      <c r="AS93" s="470"/>
      <c r="AT93" s="473"/>
      <c r="AU93" s="476"/>
      <c r="AV93" s="253"/>
      <c r="AW93" s="396"/>
      <c r="AX93" s="379"/>
      <c r="AY93" s="379"/>
      <c r="AZ93" s="379"/>
      <c r="BA93" s="379"/>
    </row>
    <row r="94" spans="2:56" ht="16" hidden="1" customHeight="1" thickTop="1" x14ac:dyDescent="0.35">
      <c r="B94" s="479" t="s">
        <v>107</v>
      </c>
      <c r="C94" s="277"/>
      <c r="D94" s="545"/>
      <c r="E94" s="485"/>
      <c r="F94" s="488"/>
      <c r="G94" s="488"/>
      <c r="H94" s="491"/>
      <c r="I94" s="491"/>
      <c r="J94" s="494"/>
      <c r="K94" s="490"/>
      <c r="L94" s="496"/>
      <c r="M94" s="500"/>
      <c r="N94" s="506"/>
      <c r="O94" s="497"/>
      <c r="P94" s="503"/>
      <c r="Q94" s="506"/>
      <c r="R94" s="247"/>
      <c r="S94" s="503"/>
      <c r="T94" s="111" t="s">
        <v>261</v>
      </c>
      <c r="U94" s="305"/>
      <c r="V94" s="327"/>
      <c r="W94" s="327"/>
      <c r="X94" s="327"/>
      <c r="Y94" s="327"/>
      <c r="Z94" s="327"/>
      <c r="AA94" s="327"/>
      <c r="AB94" s="210"/>
      <c r="AC94" s="211" t="str">
        <f>IF(AB94=Listas!$B$46,Listas!$C$46,IF(AB94=Listas!$B$47,Listas!$C$47,IF(AB94=Listas!$B$48,Listas!$C$48,"")))</f>
        <v/>
      </c>
      <c r="AD94" s="212" t="str">
        <f>IF(OR(AB94=Listas!$F$53,AB94=Listas!$F$54),Listas!$G$53,IF(AB94=Listas!$F$55,Listas!$G$55,""))</f>
        <v/>
      </c>
      <c r="AE94" s="210"/>
      <c r="AF94" s="213" t="str">
        <f>+IF(AE94=Listas!$E$46,Listas!$F$46,IF(AE94=Listas!$E$47,Listas!$F$47,""))</f>
        <v/>
      </c>
      <c r="AG94" s="214" t="str">
        <f t="shared" si="11"/>
        <v/>
      </c>
      <c r="AH94" s="196"/>
      <c r="AI94" s="197"/>
      <c r="AJ94" s="198"/>
      <c r="AK94" s="215" t="str">
        <f t="shared" si="12"/>
        <v>Baja</v>
      </c>
      <c r="AL94" s="216">
        <f>IF(AD94=Listas!$G$53,AL93-(AL93*AG94),AL93)</f>
        <v>0.216</v>
      </c>
      <c r="AM94" s="513"/>
      <c r="AN94" s="215" t="str">
        <f t="shared" si="13"/>
        <v>Mayor</v>
      </c>
      <c r="AO94" s="216">
        <f>IF(AD94=Listas!$G$55,AO93-(AO93*AG94),AO93)</f>
        <v>0.8</v>
      </c>
      <c r="AP94" s="513"/>
      <c r="AQ94" s="510"/>
      <c r="AR94" s="510"/>
      <c r="AS94" s="510"/>
      <c r="AT94" s="473"/>
      <c r="AU94" s="476"/>
      <c r="AV94" s="253"/>
      <c r="AW94" s="397"/>
      <c r="AX94" s="379"/>
      <c r="AY94" s="379"/>
      <c r="AZ94" s="379"/>
      <c r="BA94" s="379"/>
    </row>
    <row r="95" spans="2:56" ht="234.75" customHeight="1" thickTop="1" thickBot="1" x14ac:dyDescent="0.4">
      <c r="B95" s="543" t="s">
        <v>108</v>
      </c>
      <c r="C95" s="465" t="s">
        <v>476</v>
      </c>
      <c r="D95" s="544" t="s">
        <v>1</v>
      </c>
      <c r="E95" s="483" t="s">
        <v>477</v>
      </c>
      <c r="F95" s="486" t="s">
        <v>478</v>
      </c>
      <c r="G95" s="486" t="s">
        <v>479</v>
      </c>
      <c r="H95" s="489" t="s">
        <v>28</v>
      </c>
      <c r="I95" s="489" t="s">
        <v>22</v>
      </c>
      <c r="J95" s="492" t="s">
        <v>480</v>
      </c>
      <c r="K95" s="489" t="s">
        <v>177</v>
      </c>
      <c r="L95" s="495" t="s">
        <v>178</v>
      </c>
      <c r="M95" s="498" t="str">
        <f>+IF(L95="","",IF(L95=$CB$16,$CA$16,IF(L95=$CB$17,$CA$17,IF(L95=$CB$18,$CA$18,IF(L95=$CB$19,$CA$19,IF(L95=$CB$20,$CA$20))))))</f>
        <v>Muy Alta</v>
      </c>
      <c r="N95" s="504">
        <f>+IF(L95="","",IF(L95=$CB$16,$CE$16,IF(L95=$CB$17,$CE$17,IF(L95=$CB$18,$CE$18,IF(L95=$CB$19,$CE$19,IF(L95=$CB$20,$CE$20))))))</f>
        <v>1</v>
      </c>
      <c r="O95" s="495" t="s">
        <v>179</v>
      </c>
      <c r="P95" s="501" t="str">
        <f>+IF(O95="","",IF(O95='Mapa de Calor inherente'!$AF$6,'Mapa de Calor inherente'!$AD$6,IF(O95='Mapa de Calor inherente'!$AF$7,'Mapa de Calor inherente'!$AD$7,IF(O95='Mapa de Calor inherente'!$AF$8,'Mapa de Calor inherente'!$AD$8,IF(O95='Mapa de Calor inherente'!$AF$9,'Mapa de Calor inherente'!$AD$9,IF(O95='Mapa de Calor inherente'!$AF$10,'Mapa de Calor inherente'!$AD$10,IF(O95='Mapa de Calor inherente'!$AG$6,'Mapa de Calor inherente'!$AD$6,IF(O95='Mapa de Calor inherente'!$AG$7,'Mapa de Calor inherente'!$AD$7,IF(O95='Mapa de Calor inherente'!$AG$8,'Mapa de Calor inherente'!$AD$8,IF(O95='Mapa de Calor inherente'!$AG$9,'Mapa de Calor inherente'!$AD$9,IF(O95='Mapa de Calor inherente'!$AG$10,'Mapa de Calor inherente'!$AD$10,IF(O95='Mapa de Calor inherente'!$AD$8,'Mapa de Calor inherente'!$AD$8,IF(O95='Mapa de Calor inherente'!$AD$9,'Mapa de Calor inherente'!$AD$9,IF(O95='Mapa de Calor inherente'!$AD$10,'Mapa de Calor inherente'!$AD$10))))))))))))))</f>
        <v>Catastrófico</v>
      </c>
      <c r="Q95" s="504">
        <f>+IF(O95="","",IF(O95='Mapa de Calor inherente'!$AF$6,'Mapa de Calor inherente'!$AE$6,IF(O95='Mapa de Calor inherente'!$AF$7,'Mapa de Calor inherente'!$AE$7,IF(O95='Mapa de Calor inherente'!$AF$8,'Mapa de Calor inherente'!$AE$8,IF(O95='Mapa de Calor inherente'!$AF$9,'Mapa de Calor inherente'!$AE$9,IF(O95='Mapa de Calor inherente'!$AF$10,'Mapa de Calor inherente'!$AE$10,IF(O95='Mapa de Calor inherente'!$AG$6,'Mapa de Calor inherente'!$AE$6,IF(O95='Mapa de Calor inherente'!$AG$7,'Mapa de Calor inherente'!$AE$7,IF(O95='Mapa de Calor inherente'!$AG$8,'Mapa de Calor inherente'!$AE$8,IF(O95='Mapa de Calor inherente'!$AG$9,'Mapa de Calor inherente'!$AE$9,IF(O95='Mapa de Calor inherente'!$AG$10,'Mapa de Calor inherente'!$AE$10,IF(O95='Mapa de Calor inherente'!$AD$8,'Mapa de Calor inherente'!$AE$8,IF(O95='Mapa de Calor inherente'!$AD$9,'Mapa de Calor inherente'!$AE$9,IF(O95='Mapa de Calor inherente'!$AD$10,'Mapa de Calor inherente'!$AE$10))))))))))))))</f>
        <v>1</v>
      </c>
      <c r="R95" s="165" t="e">
        <f>IF(M95="","",IF(Q95="","",(M95*Q95)))</f>
        <v>#VALUE!</v>
      </c>
      <c r="S95" s="501" t="str">
        <f>+IF(M95=$BO$18,IF(P95=$BP$17,$BP$18,IF(P95=$BQ$17,$BQ$18,IF(P95=$BR$17,$BR$18,IF(P95=$BS$17,$BS$18,IF(P95=$BT$17,$BT$18))))),IF(M95=$BO$19,IF(P95=$BP$17,$BP$19,IF(P95=$BQ$17,$BQ$19,IF(P95=$BR$17,$BR$19,IF(P95=$BS$17,$BS$19,IF(P95=$BT$17,$BT$19))))),IF(M95=$BO$20,IF(P95=$BP$17,$BP$20,IF(P95=$BQ$17,$BQ$20,IF(P95=$BR$17,$BR$20,IF(P95=$BS$17,$BS$20,IF(P95=$BT$17,$BT$20))))),IF(M95=$BO$21,IF(P95=$BP$17,$BP$21,IF(P95=$BQ$17,$BQ$21,IF(P95=$BR$17,$BR$21,IF(P95=$BS$17,$BS$21,IF(P95=$BT$17,$BT$21))))),IF(M95=$BO$22,IF(P95=$BP$17,$BP$22,IF(P95=$BQ$17,$BQ$22,IF(P95=$BR$17,$BR$22,IF(P95=$BS$17,$BS$22,IF(P95=$BT$17,$BT$22))))),"")))))</f>
        <v>Extremo</v>
      </c>
      <c r="T95" s="117" t="s">
        <v>180</v>
      </c>
      <c r="U95" s="343" t="s">
        <v>481</v>
      </c>
      <c r="V95" s="323" t="s">
        <v>482</v>
      </c>
      <c r="W95" s="323" t="s">
        <v>483</v>
      </c>
      <c r="X95" s="323" t="s">
        <v>484</v>
      </c>
      <c r="Y95" s="323" t="s">
        <v>485</v>
      </c>
      <c r="Z95" s="325" t="s">
        <v>486</v>
      </c>
      <c r="AA95" s="325" t="s">
        <v>487</v>
      </c>
      <c r="AB95" s="184" t="s">
        <v>40</v>
      </c>
      <c r="AC95" s="185">
        <f>IF(AB95=Listas!$B$46,Listas!$C$46,IF(AB95=Listas!$B$47,Listas!$C$47,IF(AB95=Listas!$B$48,Listas!$C$48,"")))</f>
        <v>0.25</v>
      </c>
      <c r="AD95" s="186" t="str">
        <f>IF(OR(AB95=Listas!$F$53,AB95=Listas!$F$54),Listas!$G$53,IF(AB95=Listas!$F$55,Listas!$G$55,""))</f>
        <v>Probabilidad</v>
      </c>
      <c r="AE95" s="184" t="s">
        <v>43</v>
      </c>
      <c r="AF95" s="185">
        <f>+IF(AE95=Listas!$E$46,Listas!$F$46,IF(AE95=Listas!$E$47,Listas!$F$47,""))</f>
        <v>0.15</v>
      </c>
      <c r="AG95" s="187">
        <f>IFERROR(AC95+AF95,"")</f>
        <v>0.4</v>
      </c>
      <c r="AH95" s="184" t="s">
        <v>57</v>
      </c>
      <c r="AI95" s="188" t="s">
        <v>58</v>
      </c>
      <c r="AJ95" s="189" t="s">
        <v>59</v>
      </c>
      <c r="AK95" s="173" t="str">
        <f t="shared" si="12"/>
        <v>Media</v>
      </c>
      <c r="AL95" s="174">
        <f>IF(AD95=Listas!$G$53,N95-(N95*AG95),N95)</f>
        <v>0.6</v>
      </c>
      <c r="AM95" s="507">
        <f>+IF(AL104="","",AL104)</f>
        <v>0.216</v>
      </c>
      <c r="AN95" s="173" t="str">
        <f>IF(AO95="","",IF(AO95&lt;=20%,"Leve",IF(AO95&lt;=40%,"Menor",IF(AO95&lt;=60%,"Moderado",IF(AO95&lt;=80%,"Mayor","Catastrófico")))))</f>
        <v>Catastrófico</v>
      </c>
      <c r="AO95" s="174">
        <f>IF(AD95=Listas!$G$55,Q95-(Q95*AG95),Q95)</f>
        <v>1</v>
      </c>
      <c r="AP95" s="507">
        <f>+IF(AO104="","",AO104)</f>
        <v>1</v>
      </c>
      <c r="AQ95" s="469" t="str">
        <f>+IF(AM95=0,"",IF(AM95&lt;=$BN$22,$BO$22,IF(AM95&lt;=$BN$21,$BO$21,IF(AM95&lt;=$BN$20,$BO$20,IF(AM95&lt;=$BN$19,$BO$19,IF(AM95&lt;=$BN$18,$BO$18,""))))))</f>
        <v>Baja</v>
      </c>
      <c r="AR95" s="469" t="str">
        <f>+IF(AP95=0,"",IF(AP95&lt;=$BP$16,$BP$17,IF(AP95&lt;=$BQ$16,$BQ$17,IF(AP95&lt;=$BR$16,$BR$17,IF(AP95&lt;=$BS$16,$BS$17,IF(AP95&lt;=$BT$16,$BT$17,""))))))</f>
        <v>Catastrófico</v>
      </c>
      <c r="AS95" s="469" t="str">
        <f>IF(AQ95=$BO$18,IF(AR95=$BP$17,$BP$18,IF(AR95=$BQ$17,$BQ$18,IF(AR95=$BR$17,$BR$18,IF(AR95=$BS$17,$BS$18,IF(AR95=$BT$17,$BT$18))))),IF(AQ95=$BO$19,IF(AR95=$BP$17,$BP$19,IF(AR95=$BQ$17,$BQ$19,IF(AR95=$BR$17,$BR$19,IF(AR95=$BS$17,$BS$19,IF(AR95=$BT$17,$BT$19))))),IF(AQ95=$BO$20,IF(AR95=$BP$17,$BP$20,IF(AR95=$BQ$17,$BQ$20,IF(AR95=$BR$17,$BR$20,IF(AR95=$BS$17,$BS$20,IF(AR95=$BT$17,$BT$20))))),IF(AQ95=$BO$21,IF(AR95=$BP$17,$BP$21,IF(AR95=$BQ$17,$BQ$21,IF(AR95=$BR$17,$BR$21,IF(AR95=$BS$17,$BS$21,IF(AR95=$BT$17,$BT$21))))),IF(AQ95=$BO$22,IF(AR95=$BP$17,$BP$22,IF(AR95=$BQ$17,$BQ$22,IF(AR95=$BR$17,$BR$22,IF(AR95=$BS$17,$BS$22,IF(AR95=$BT$17,$BT$22))))),"")))))</f>
        <v>Extremo</v>
      </c>
      <c r="AT95" s="472" t="str">
        <f>IF(AU95="","",IF(AU95=Listas!$F$61,Listas!$G$61,IF(AU95=Listas!$E$64,Listas!$G$64)))</f>
        <v>Requiere Plan de Acción</v>
      </c>
      <c r="AU95" s="475" t="str">
        <f>IF(AS95="","",IF(OR(AS95=Listas!$E$61,AS95=Listas!$E$62),Listas!$F$61,IF(AS95=Listas!$E$63,Listas!$F$63,IF(AS95=Listas!$E$64,Listas!$F$64))))</f>
        <v>Reducir, evitar, compartir o transferir el riesgo</v>
      </c>
      <c r="AV95" s="260" t="s">
        <v>90</v>
      </c>
      <c r="AW95" s="407" t="s">
        <v>488</v>
      </c>
      <c r="AX95" s="307" t="s">
        <v>489</v>
      </c>
      <c r="AY95" s="365" t="s">
        <v>316</v>
      </c>
      <c r="AZ95" s="365" t="s">
        <v>316</v>
      </c>
      <c r="BA95" s="385" t="s">
        <v>490</v>
      </c>
    </row>
    <row r="96" spans="2:56" ht="270" customHeight="1" thickTop="1" thickBot="1" x14ac:dyDescent="0.4">
      <c r="B96" s="479" t="s">
        <v>108</v>
      </c>
      <c r="C96" s="465"/>
      <c r="D96" s="545"/>
      <c r="E96" s="484"/>
      <c r="F96" s="487"/>
      <c r="G96" s="487"/>
      <c r="H96" s="490"/>
      <c r="I96" s="490"/>
      <c r="J96" s="493"/>
      <c r="K96" s="490"/>
      <c r="L96" s="496"/>
      <c r="M96" s="499"/>
      <c r="N96" s="505"/>
      <c r="O96" s="496"/>
      <c r="P96" s="502"/>
      <c r="Q96" s="505"/>
      <c r="R96" s="243"/>
      <c r="S96" s="502"/>
      <c r="T96" s="111" t="s">
        <v>192</v>
      </c>
      <c r="U96" s="6" t="s">
        <v>491</v>
      </c>
      <c r="V96" s="338" t="s">
        <v>489</v>
      </c>
      <c r="W96" s="317" t="s">
        <v>492</v>
      </c>
      <c r="X96" s="317" t="s">
        <v>493</v>
      </c>
      <c r="Y96" s="318" t="s">
        <v>494</v>
      </c>
      <c r="Z96" s="319" t="s">
        <v>495</v>
      </c>
      <c r="AA96" s="314" t="s">
        <v>496</v>
      </c>
      <c r="AB96" s="190" t="s">
        <v>40</v>
      </c>
      <c r="AC96" s="191">
        <f>IF(AB96=Listas!$B$46,Listas!$C$46,IF(AB96=Listas!$B$47,Listas!$C$47,IF(AB96=Listas!$B$48,Listas!$C$48,"")))</f>
        <v>0.25</v>
      </c>
      <c r="AD96" s="192" t="str">
        <f>IF(OR(AB96=Listas!$F$53,AB96=Listas!$F$54),Listas!$G$53,IF(AB96=Listas!$F$55,Listas!$G$55,""))</f>
        <v>Probabilidad</v>
      </c>
      <c r="AE96" s="190" t="s">
        <v>43</v>
      </c>
      <c r="AF96" s="121">
        <f>+IF(AE96=Listas!$E$46,Listas!$F$46,IF(AE96=Listas!$E$47,Listas!$F$47,""))</f>
        <v>0.15</v>
      </c>
      <c r="AG96" s="193">
        <f>IFERROR(AC96+AF96,"")</f>
        <v>0.4</v>
      </c>
      <c r="AH96" s="190" t="s">
        <v>57</v>
      </c>
      <c r="AI96" s="194" t="s">
        <v>58</v>
      </c>
      <c r="AJ96" s="195" t="s">
        <v>59</v>
      </c>
      <c r="AK96" s="180" t="str">
        <f t="shared" si="12"/>
        <v>Baja</v>
      </c>
      <c r="AL96" s="181">
        <f>IF(AD96=Listas!$G$53,AL95-(AL95*AG96),AL95)</f>
        <v>0.36</v>
      </c>
      <c r="AM96" s="508"/>
      <c r="AN96" s="180" t="str">
        <f t="shared" ref="AN96:AN104" si="14">IF(AO96="","",IF(AO96&lt;=20%,"Leve",IF(AO96&lt;=40%,"Menor",IF(AO96&lt;=60%,"Moderado",IF(AO96&lt;=80%,"Mayor","Catastrófico")))))</f>
        <v>Catastrófico</v>
      </c>
      <c r="AO96" s="181">
        <f>IF(AD96=Listas!$G$55,AO95-(AO95*AG96),AO95)</f>
        <v>1</v>
      </c>
      <c r="AP96" s="508"/>
      <c r="AQ96" s="470"/>
      <c r="AR96" s="470"/>
      <c r="AS96" s="470"/>
      <c r="AT96" s="473"/>
      <c r="AU96" s="476"/>
      <c r="AV96" s="254" t="s">
        <v>80</v>
      </c>
      <c r="AW96" s="408" t="s">
        <v>497</v>
      </c>
      <c r="AX96" s="309" t="s">
        <v>498</v>
      </c>
      <c r="AY96" s="367" t="s">
        <v>499</v>
      </c>
      <c r="AZ96" s="367" t="s">
        <v>203</v>
      </c>
      <c r="BA96" s="401" t="s">
        <v>500</v>
      </c>
    </row>
    <row r="97" spans="2:53" ht="216" customHeight="1" thickTop="1" thickBot="1" x14ac:dyDescent="0.4">
      <c r="B97" s="479" t="s">
        <v>108</v>
      </c>
      <c r="C97" s="465"/>
      <c r="D97" s="545"/>
      <c r="E97" s="484"/>
      <c r="F97" s="487"/>
      <c r="G97" s="487"/>
      <c r="H97" s="490"/>
      <c r="I97" s="490"/>
      <c r="J97" s="493"/>
      <c r="K97" s="490"/>
      <c r="L97" s="496"/>
      <c r="M97" s="499"/>
      <c r="N97" s="505"/>
      <c r="O97" s="496"/>
      <c r="P97" s="502"/>
      <c r="Q97" s="505"/>
      <c r="R97" s="244"/>
      <c r="S97" s="502"/>
      <c r="T97" s="111" t="s">
        <v>208</v>
      </c>
      <c r="U97" s="6" t="s">
        <v>501</v>
      </c>
      <c r="V97" s="319" t="s">
        <v>489</v>
      </c>
      <c r="W97" s="337" t="s">
        <v>483</v>
      </c>
      <c r="X97" s="338" t="s">
        <v>502</v>
      </c>
      <c r="Y97" s="317" t="s">
        <v>503</v>
      </c>
      <c r="Z97" s="317" t="s">
        <v>504</v>
      </c>
      <c r="AA97" s="317" t="s">
        <v>505</v>
      </c>
      <c r="AB97" s="202" t="s">
        <v>40</v>
      </c>
      <c r="AC97" s="191">
        <f>IF(AB97=Listas!$B$46,Listas!$C$46,IF(AB97=Listas!$B$47,Listas!$C$47,IF(AB97=Listas!$B$48,Listas!$C$48,"")))</f>
        <v>0.25</v>
      </c>
      <c r="AD97" s="192" t="str">
        <f>IF(OR(AB97=Listas!$F$53,AB97=Listas!$F$54),Listas!$G$53,IF(AB97=Listas!$F$55,Listas!$G$55,""))</f>
        <v>Probabilidad</v>
      </c>
      <c r="AE97" s="190" t="s">
        <v>43</v>
      </c>
      <c r="AF97" s="121">
        <f>+IF(AE97=Listas!$E$46,Listas!$F$46,IF(AE97=Listas!$E$47,Listas!$F$47,""))</f>
        <v>0.15</v>
      </c>
      <c r="AG97" s="193">
        <f>IFERROR(AC97+AF97,"")</f>
        <v>0.4</v>
      </c>
      <c r="AH97" s="196" t="s">
        <v>57</v>
      </c>
      <c r="AI97" s="197" t="s">
        <v>58</v>
      </c>
      <c r="AJ97" s="198" t="s">
        <v>59</v>
      </c>
      <c r="AK97" s="180" t="str">
        <f t="shared" si="12"/>
        <v>Baja</v>
      </c>
      <c r="AL97" s="181">
        <f>IF(AD97=Listas!$G$53,AL96-(AL96*AG97),AL96)</f>
        <v>0.216</v>
      </c>
      <c r="AM97" s="508"/>
      <c r="AN97" s="180" t="str">
        <f t="shared" si="14"/>
        <v>Catastrófico</v>
      </c>
      <c r="AO97" s="181">
        <f>IF(AD97=Listas!$G$55,AO96-(AO96*AG97),AO96)</f>
        <v>1</v>
      </c>
      <c r="AP97" s="508"/>
      <c r="AQ97" s="470"/>
      <c r="AR97" s="470"/>
      <c r="AS97" s="470"/>
      <c r="AT97" s="473"/>
      <c r="AU97" s="476"/>
      <c r="AV97" s="254" t="s">
        <v>80</v>
      </c>
      <c r="AW97" s="409" t="s">
        <v>506</v>
      </c>
      <c r="AX97" s="380" t="s">
        <v>498</v>
      </c>
      <c r="AY97" s="381" t="s">
        <v>499</v>
      </c>
      <c r="AZ97" s="381" t="s">
        <v>203</v>
      </c>
      <c r="BA97" s="400" t="s">
        <v>500</v>
      </c>
    </row>
    <row r="98" spans="2:53" ht="15.75" hidden="1" customHeight="1" thickTop="1" x14ac:dyDescent="0.35">
      <c r="B98" s="479" t="s">
        <v>108</v>
      </c>
      <c r="C98" s="277"/>
      <c r="D98" s="545"/>
      <c r="E98" s="484"/>
      <c r="F98" s="487"/>
      <c r="G98" s="487"/>
      <c r="H98" s="490"/>
      <c r="I98" s="490"/>
      <c r="J98" s="493"/>
      <c r="K98" s="490"/>
      <c r="L98" s="496"/>
      <c r="M98" s="499"/>
      <c r="N98" s="505"/>
      <c r="O98" s="496"/>
      <c r="P98" s="502"/>
      <c r="Q98" s="505"/>
      <c r="R98" s="244"/>
      <c r="S98" s="502"/>
      <c r="T98" s="111" t="s">
        <v>225</v>
      </c>
      <c r="U98" s="5"/>
      <c r="V98" s="327"/>
      <c r="W98" s="327"/>
      <c r="X98" s="327"/>
      <c r="Y98" s="327"/>
      <c r="Z98" s="327"/>
      <c r="AA98" s="327"/>
      <c r="AB98" s="190"/>
      <c r="AC98" s="191" t="str">
        <f>IF(AB98=Listas!$B$46,Listas!$C$46,IF(AB98=Listas!$B$47,Listas!$C$47,IF(AB98=Listas!$B$48,Listas!$C$48,"")))</f>
        <v/>
      </c>
      <c r="AD98" s="192" t="str">
        <f>IF(OR(AB98=Listas!$F$53,AB98=Listas!$F$54),Listas!$G$53,IF(AB98=Listas!$F$55,Listas!$G$55,""))</f>
        <v/>
      </c>
      <c r="AE98" s="190"/>
      <c r="AF98" s="121" t="str">
        <f>+IF(AE98=Listas!$E$46,Listas!$F$46,IF(AE98=Listas!$E$47,Listas!$F$47,""))</f>
        <v/>
      </c>
      <c r="AG98" s="193" t="str">
        <f t="shared" ref="AG98:AG104" si="15">IFERROR(AC98+AF98,"")</f>
        <v/>
      </c>
      <c r="AH98" s="199"/>
      <c r="AI98" s="200"/>
      <c r="AJ98" s="201"/>
      <c r="AK98" s="180" t="str">
        <f t="shared" si="12"/>
        <v>Baja</v>
      </c>
      <c r="AL98" s="181">
        <f>IF(AD98=Listas!$G$53,AL97-(AL97*AG98),AL97)</f>
        <v>0.216</v>
      </c>
      <c r="AM98" s="508"/>
      <c r="AN98" s="180" t="str">
        <f t="shared" si="14"/>
        <v>Catastrófico</v>
      </c>
      <c r="AO98" s="181">
        <f>IF(AD98=Listas!$G$55,AO97-(AO97*AG98),AO97)</f>
        <v>1</v>
      </c>
      <c r="AP98" s="508"/>
      <c r="AQ98" s="470"/>
      <c r="AR98" s="470"/>
      <c r="AS98" s="470"/>
      <c r="AT98" s="473"/>
      <c r="AU98" s="476"/>
      <c r="AV98" s="252"/>
      <c r="AW98" s="395"/>
      <c r="AX98" s="379"/>
      <c r="AY98" s="379"/>
      <c r="AZ98" s="379"/>
      <c r="BA98" s="379"/>
    </row>
    <row r="99" spans="2:53" ht="15.75" hidden="1" customHeight="1" thickTop="1" x14ac:dyDescent="0.35">
      <c r="B99" s="479" t="s">
        <v>108</v>
      </c>
      <c r="C99" s="277"/>
      <c r="D99" s="545"/>
      <c r="E99" s="484"/>
      <c r="F99" s="487"/>
      <c r="G99" s="487"/>
      <c r="H99" s="490"/>
      <c r="I99" s="490"/>
      <c r="J99" s="493"/>
      <c r="K99" s="490"/>
      <c r="L99" s="496"/>
      <c r="M99" s="499"/>
      <c r="N99" s="505"/>
      <c r="O99" s="496"/>
      <c r="P99" s="502"/>
      <c r="Q99" s="505"/>
      <c r="R99" s="244"/>
      <c r="S99" s="502"/>
      <c r="T99" s="111" t="s">
        <v>238</v>
      </c>
      <c r="U99" s="5"/>
      <c r="V99" s="327"/>
      <c r="W99" s="327"/>
      <c r="X99" s="327"/>
      <c r="Y99" s="327"/>
      <c r="Z99" s="327"/>
      <c r="AA99" s="327"/>
      <c r="AB99" s="202"/>
      <c r="AC99" s="191" t="str">
        <f>IF(AB99=Listas!$B$46,Listas!$C$46,IF(AB99=Listas!$B$47,Listas!$C$47,IF(AB99=Listas!$B$48,Listas!$C$48,"")))</f>
        <v/>
      </c>
      <c r="AD99" s="192" t="str">
        <f>IF(OR(AB99=Listas!$F$53,AB99=Listas!$F$54),Listas!$G$53,IF(AB99=Listas!$F$55,Listas!$G$55,""))</f>
        <v/>
      </c>
      <c r="AE99" s="202"/>
      <c r="AF99" s="121" t="str">
        <f>+IF(AE99=Listas!$E$46,Listas!$F$46,IF(AE99=Listas!$E$47,Listas!$F$47,""))</f>
        <v/>
      </c>
      <c r="AG99" s="193" t="str">
        <f t="shared" si="15"/>
        <v/>
      </c>
      <c r="AH99" s="190"/>
      <c r="AI99" s="194"/>
      <c r="AJ99" s="195"/>
      <c r="AK99" s="180" t="str">
        <f t="shared" si="12"/>
        <v>Baja</v>
      </c>
      <c r="AL99" s="181">
        <f>IF(AD99=Listas!$G$53,AL98-(AL98*AG99),AL98)</f>
        <v>0.216</v>
      </c>
      <c r="AM99" s="508"/>
      <c r="AN99" s="180" t="str">
        <f t="shared" si="14"/>
        <v>Catastrófico</v>
      </c>
      <c r="AO99" s="181">
        <f>IF(AD99=Listas!$G$55,AO98-(AO98*AG99),AO98)</f>
        <v>1</v>
      </c>
      <c r="AP99" s="508"/>
      <c r="AQ99" s="470"/>
      <c r="AR99" s="470"/>
      <c r="AS99" s="470"/>
      <c r="AT99" s="473"/>
      <c r="AU99" s="476"/>
      <c r="AV99" s="253"/>
      <c r="AW99" s="396"/>
      <c r="AX99" s="379"/>
      <c r="AY99" s="379"/>
      <c r="AZ99" s="379"/>
      <c r="BA99" s="379"/>
    </row>
    <row r="100" spans="2:53" ht="15.75" hidden="1" customHeight="1" thickTop="1" x14ac:dyDescent="0.35">
      <c r="B100" s="479" t="s">
        <v>108</v>
      </c>
      <c r="C100" s="277"/>
      <c r="D100" s="545"/>
      <c r="E100" s="484"/>
      <c r="F100" s="487"/>
      <c r="G100" s="487"/>
      <c r="H100" s="490"/>
      <c r="I100" s="490"/>
      <c r="J100" s="493"/>
      <c r="K100" s="490"/>
      <c r="L100" s="496"/>
      <c r="M100" s="499"/>
      <c r="N100" s="505"/>
      <c r="O100" s="496"/>
      <c r="P100" s="502"/>
      <c r="Q100" s="505"/>
      <c r="R100" s="245"/>
      <c r="S100" s="502"/>
      <c r="T100" s="111" t="s">
        <v>246</v>
      </c>
      <c r="U100" s="5"/>
      <c r="V100" s="327"/>
      <c r="W100" s="327"/>
      <c r="X100" s="327"/>
      <c r="Y100" s="327"/>
      <c r="Z100" s="327"/>
      <c r="AA100" s="327"/>
      <c r="AB100" s="202"/>
      <c r="AC100" s="191" t="str">
        <f>IF(AB100=Listas!$B$46,Listas!$C$46,IF(AB100=Listas!$B$47,Listas!$C$47,IF(AB100=Listas!$B$48,Listas!$C$48,"")))</f>
        <v/>
      </c>
      <c r="AD100" s="192" t="str">
        <f>IF(OR(AB100=Listas!$F$53,AB100=Listas!$F$54),Listas!$G$53,IF(AB100=Listas!$F$55,Listas!$G$55,""))</f>
        <v/>
      </c>
      <c r="AE100" s="202"/>
      <c r="AF100" s="121" t="str">
        <f>+IF(AE100=Listas!$E$46,Listas!$F$46,IF(AE100=Listas!$E$47,Listas!$F$47,""))</f>
        <v/>
      </c>
      <c r="AG100" s="193" t="str">
        <f t="shared" si="15"/>
        <v/>
      </c>
      <c r="AH100" s="190"/>
      <c r="AI100" s="194"/>
      <c r="AJ100" s="195"/>
      <c r="AK100" s="180" t="str">
        <f t="shared" si="12"/>
        <v>Baja</v>
      </c>
      <c r="AL100" s="181">
        <f>IF(AD100=Listas!$G$53,AL99-(AL99*AG100),AL99)</f>
        <v>0.216</v>
      </c>
      <c r="AM100" s="508"/>
      <c r="AN100" s="180" t="str">
        <f t="shared" si="14"/>
        <v>Catastrófico</v>
      </c>
      <c r="AO100" s="181">
        <f>IF(AD100=Listas!$G$55,AO99-(AO99*AG100),AO99)</f>
        <v>1</v>
      </c>
      <c r="AP100" s="508"/>
      <c r="AQ100" s="470"/>
      <c r="AR100" s="470"/>
      <c r="AS100" s="470"/>
      <c r="AT100" s="473"/>
      <c r="AU100" s="476"/>
      <c r="AV100" s="254"/>
      <c r="AW100" s="396"/>
      <c r="AX100" s="379"/>
      <c r="AY100" s="379"/>
      <c r="AZ100" s="379"/>
      <c r="BA100" s="379"/>
    </row>
    <row r="101" spans="2:53" ht="15.75" hidden="1" customHeight="1" thickTop="1" x14ac:dyDescent="0.35">
      <c r="B101" s="479" t="s">
        <v>108</v>
      </c>
      <c r="C101" s="277"/>
      <c r="D101" s="545"/>
      <c r="E101" s="484"/>
      <c r="F101" s="487"/>
      <c r="G101" s="487"/>
      <c r="H101" s="490"/>
      <c r="I101" s="490"/>
      <c r="J101" s="493"/>
      <c r="K101" s="490"/>
      <c r="L101" s="496"/>
      <c r="M101" s="499"/>
      <c r="N101" s="505"/>
      <c r="O101" s="496"/>
      <c r="P101" s="502"/>
      <c r="Q101" s="505"/>
      <c r="R101" s="246"/>
      <c r="S101" s="502"/>
      <c r="T101" s="111" t="s">
        <v>252</v>
      </c>
      <c r="U101" s="5"/>
      <c r="V101" s="327"/>
      <c r="W101" s="327"/>
      <c r="X101" s="327"/>
      <c r="Y101" s="327"/>
      <c r="Z101" s="327"/>
      <c r="AA101" s="327"/>
      <c r="AB101" s="202"/>
      <c r="AC101" s="191" t="str">
        <f>IF(AB101=Listas!$B$46,Listas!$C$46,IF(AB101=Listas!$B$47,Listas!$C$47,IF(AB101=Listas!$B$48,Listas!$C$48,"")))</f>
        <v/>
      </c>
      <c r="AD101" s="192" t="str">
        <f>IF(OR(AB101=Listas!$F$53,AB101=Listas!$F$54),Listas!$G$53,IF(AB101=Listas!$F$55,Listas!$G$55,""))</f>
        <v/>
      </c>
      <c r="AE101" s="202"/>
      <c r="AF101" s="121" t="str">
        <f>+IF(AE101=Listas!$E$46,Listas!$F$46,IF(AE101=Listas!$E$47,Listas!$F$47,""))</f>
        <v/>
      </c>
      <c r="AG101" s="193" t="str">
        <f t="shared" si="15"/>
        <v/>
      </c>
      <c r="AH101" s="190"/>
      <c r="AI101" s="194"/>
      <c r="AJ101" s="195"/>
      <c r="AK101" s="180" t="str">
        <f t="shared" si="12"/>
        <v>Baja</v>
      </c>
      <c r="AL101" s="181">
        <f>IF(AD101=Listas!$G$53,AL100-(AL100*AG101),AL100)</f>
        <v>0.216</v>
      </c>
      <c r="AM101" s="508"/>
      <c r="AN101" s="180" t="str">
        <f t="shared" si="14"/>
        <v>Catastrófico</v>
      </c>
      <c r="AO101" s="181">
        <f>IF(AD101=Listas!$G$55,AO100-(AO100*AG101),AO100)</f>
        <v>1</v>
      </c>
      <c r="AP101" s="508"/>
      <c r="AQ101" s="470"/>
      <c r="AR101" s="470"/>
      <c r="AS101" s="470"/>
      <c r="AT101" s="473"/>
      <c r="AU101" s="476"/>
      <c r="AV101" s="254"/>
      <c r="AW101" s="396"/>
      <c r="AX101" s="379"/>
      <c r="AY101" s="379"/>
      <c r="AZ101" s="379"/>
      <c r="BA101" s="379"/>
    </row>
    <row r="102" spans="2:53" ht="15.75" hidden="1" customHeight="1" thickTop="1" x14ac:dyDescent="0.35">
      <c r="B102" s="479" t="s">
        <v>108</v>
      </c>
      <c r="C102" s="277"/>
      <c r="D102" s="545"/>
      <c r="E102" s="484"/>
      <c r="F102" s="487"/>
      <c r="G102" s="487"/>
      <c r="H102" s="490"/>
      <c r="I102" s="490"/>
      <c r="J102" s="493"/>
      <c r="K102" s="490"/>
      <c r="L102" s="496"/>
      <c r="M102" s="499"/>
      <c r="N102" s="505"/>
      <c r="O102" s="496"/>
      <c r="P102" s="502"/>
      <c r="Q102" s="505"/>
      <c r="R102" s="246"/>
      <c r="S102" s="502"/>
      <c r="T102" s="111" t="s">
        <v>257</v>
      </c>
      <c r="U102" s="5"/>
      <c r="V102" s="327"/>
      <c r="W102" s="327"/>
      <c r="X102" s="327"/>
      <c r="Y102" s="327"/>
      <c r="Z102" s="327"/>
      <c r="AA102" s="327"/>
      <c r="AB102" s="202"/>
      <c r="AC102" s="191" t="str">
        <f>IF(AB102=Listas!$B$46,Listas!$C$46,IF(AB102=Listas!$B$47,Listas!$C$47,IF(AB102=Listas!$B$48,Listas!$C$48,"")))</f>
        <v/>
      </c>
      <c r="AD102" s="192" t="str">
        <f>IF(OR(AB102=Listas!$F$53,AB102=Listas!$F$54),Listas!$G$53,IF(AB102=Listas!$F$55,Listas!$G$55,""))</f>
        <v/>
      </c>
      <c r="AE102" s="202"/>
      <c r="AF102" s="121" t="str">
        <f>+IF(AE102=Listas!$E$46,Listas!$F$46,IF(AE102=Listas!$E$47,Listas!$F$47,""))</f>
        <v/>
      </c>
      <c r="AG102" s="193" t="str">
        <f t="shared" si="15"/>
        <v/>
      </c>
      <c r="AH102" s="190"/>
      <c r="AI102" s="194"/>
      <c r="AJ102" s="195"/>
      <c r="AK102" s="180" t="str">
        <f t="shared" si="12"/>
        <v>Baja</v>
      </c>
      <c r="AL102" s="181">
        <f>IF(AD102=Listas!$G$53,AL101-(AL101*AG102),AL101)</f>
        <v>0.216</v>
      </c>
      <c r="AM102" s="508"/>
      <c r="AN102" s="180" t="str">
        <f t="shared" si="14"/>
        <v>Catastrófico</v>
      </c>
      <c r="AO102" s="181">
        <f>IF(AD102=Listas!$G$55,AO101-(AO101*AG102),AO101)</f>
        <v>1</v>
      </c>
      <c r="AP102" s="508"/>
      <c r="AQ102" s="470"/>
      <c r="AR102" s="470"/>
      <c r="AS102" s="470"/>
      <c r="AT102" s="473"/>
      <c r="AU102" s="476"/>
      <c r="AV102" s="252"/>
      <c r="AW102" s="396"/>
      <c r="AX102" s="379"/>
      <c r="AY102" s="379"/>
      <c r="AZ102" s="379"/>
      <c r="BA102" s="379"/>
    </row>
    <row r="103" spans="2:53" ht="15.75" hidden="1" customHeight="1" thickTop="1" x14ac:dyDescent="0.35">
      <c r="B103" s="479" t="s">
        <v>108</v>
      </c>
      <c r="C103" s="277"/>
      <c r="D103" s="545"/>
      <c r="E103" s="484"/>
      <c r="F103" s="487"/>
      <c r="G103" s="487"/>
      <c r="H103" s="490"/>
      <c r="I103" s="490"/>
      <c r="J103" s="493"/>
      <c r="K103" s="490"/>
      <c r="L103" s="496"/>
      <c r="M103" s="499"/>
      <c r="N103" s="505"/>
      <c r="O103" s="496"/>
      <c r="P103" s="502"/>
      <c r="Q103" s="505"/>
      <c r="R103" s="246"/>
      <c r="S103" s="502"/>
      <c r="T103" s="111" t="s">
        <v>260</v>
      </c>
      <c r="U103" s="5"/>
      <c r="V103" s="327"/>
      <c r="W103" s="327"/>
      <c r="X103" s="327"/>
      <c r="Y103" s="327"/>
      <c r="Z103" s="327"/>
      <c r="AA103" s="327"/>
      <c r="AB103" s="202"/>
      <c r="AC103" s="191" t="str">
        <f>IF(AB103=Listas!$B$46,Listas!$C$46,IF(AB103=Listas!$B$47,Listas!$C$47,IF(AB103=Listas!$B$48,Listas!$C$48,"")))</f>
        <v/>
      </c>
      <c r="AD103" s="192" t="str">
        <f>IF(OR(AB103=Listas!$F$53,AB103=Listas!$F$54),Listas!$G$53,IF(AB103=Listas!$F$55,Listas!$G$55,""))</f>
        <v/>
      </c>
      <c r="AE103" s="202"/>
      <c r="AF103" s="121" t="str">
        <f>+IF(AE103=Listas!$E$46,Listas!$F$46,IF(AE103=Listas!$E$47,Listas!$F$47,""))</f>
        <v/>
      </c>
      <c r="AG103" s="193" t="str">
        <f t="shared" si="15"/>
        <v/>
      </c>
      <c r="AH103" s="190"/>
      <c r="AI103" s="194"/>
      <c r="AJ103" s="195"/>
      <c r="AK103" s="180" t="str">
        <f t="shared" si="12"/>
        <v>Baja</v>
      </c>
      <c r="AL103" s="181">
        <f>IF(AD103=Listas!$G$53,AL102-(AL102*AG103),AL102)</f>
        <v>0.216</v>
      </c>
      <c r="AM103" s="508"/>
      <c r="AN103" s="180" t="str">
        <f t="shared" si="14"/>
        <v>Catastrófico</v>
      </c>
      <c r="AO103" s="181">
        <f>IF(AD103=Listas!$G$55,AO102-(AO102*AG103),AO102)</f>
        <v>1</v>
      </c>
      <c r="AP103" s="508"/>
      <c r="AQ103" s="470"/>
      <c r="AR103" s="470"/>
      <c r="AS103" s="470"/>
      <c r="AT103" s="473"/>
      <c r="AU103" s="476"/>
      <c r="AV103" s="254"/>
      <c r="AW103" s="396"/>
      <c r="AX103" s="379"/>
      <c r="AY103" s="379"/>
      <c r="AZ103" s="379"/>
      <c r="BA103" s="379"/>
    </row>
    <row r="104" spans="2:53" ht="15.75" hidden="1" customHeight="1" thickTop="1" x14ac:dyDescent="0.35">
      <c r="B104" s="479" t="s">
        <v>108</v>
      </c>
      <c r="C104" s="277"/>
      <c r="D104" s="545"/>
      <c r="E104" s="485"/>
      <c r="F104" s="488"/>
      <c r="G104" s="488"/>
      <c r="H104" s="491"/>
      <c r="I104" s="491"/>
      <c r="J104" s="494"/>
      <c r="K104" s="490"/>
      <c r="L104" s="496"/>
      <c r="M104" s="500"/>
      <c r="N104" s="506"/>
      <c r="O104" s="497"/>
      <c r="P104" s="503"/>
      <c r="Q104" s="506"/>
      <c r="R104" s="247"/>
      <c r="S104" s="503"/>
      <c r="T104" s="111" t="s">
        <v>261</v>
      </c>
      <c r="U104" s="115"/>
      <c r="V104" s="321"/>
      <c r="W104" s="321"/>
      <c r="X104" s="321"/>
      <c r="Y104" s="321"/>
      <c r="Z104" s="321"/>
      <c r="AA104" s="321"/>
      <c r="AB104" s="203"/>
      <c r="AC104" s="204" t="str">
        <f>IF(AB104=Listas!$B$46,Listas!$C$46,IF(AB104=Listas!$B$47,Listas!$C$47,IF(AB104=Listas!$B$48,Listas!$C$48,"")))</f>
        <v/>
      </c>
      <c r="AD104" s="205" t="str">
        <f>IF(OR(AB104=Listas!$F$53,AB104=Listas!$F$54),Listas!$G$53,IF(AB104=Listas!$F$55,Listas!$G$55,""))</f>
        <v/>
      </c>
      <c r="AE104" s="203"/>
      <c r="AF104" s="122" t="str">
        <f>+IF(AE104=Listas!$E$46,Listas!$F$46,IF(AE104=Listas!$E$47,Listas!$F$47,""))</f>
        <v/>
      </c>
      <c r="AG104" s="206" t="str">
        <f t="shared" si="15"/>
        <v/>
      </c>
      <c r="AH104" s="207"/>
      <c r="AI104" s="208"/>
      <c r="AJ104" s="209"/>
      <c r="AK104" s="182" t="str">
        <f t="shared" si="12"/>
        <v>Baja</v>
      </c>
      <c r="AL104" s="183">
        <f>IF(AD104=Listas!$G$53,AL103-(AL103*AG104),AL103)</f>
        <v>0.216</v>
      </c>
      <c r="AM104" s="509"/>
      <c r="AN104" s="182" t="str">
        <f t="shared" si="14"/>
        <v>Catastrófico</v>
      </c>
      <c r="AO104" s="183">
        <f>IF(AD104=Listas!$G$55,AO103-(AO103*AG104),AO103)</f>
        <v>1</v>
      </c>
      <c r="AP104" s="509"/>
      <c r="AQ104" s="471"/>
      <c r="AR104" s="471"/>
      <c r="AS104" s="471"/>
      <c r="AT104" s="474"/>
      <c r="AU104" s="477"/>
      <c r="AV104" s="255"/>
      <c r="AW104" s="397"/>
      <c r="AX104" s="379"/>
      <c r="AY104" s="379"/>
      <c r="AZ104" s="379"/>
      <c r="BA104" s="379"/>
    </row>
    <row r="105" spans="2:53" ht="318" customHeight="1" thickTop="1" thickBot="1" x14ac:dyDescent="0.4">
      <c r="B105" s="543" t="s">
        <v>109</v>
      </c>
      <c r="C105" s="465" t="s">
        <v>507</v>
      </c>
      <c r="D105" s="544" t="s">
        <v>1</v>
      </c>
      <c r="E105" s="483" t="s">
        <v>508</v>
      </c>
      <c r="F105" s="486" t="s">
        <v>509</v>
      </c>
      <c r="G105" s="562" t="s">
        <v>510</v>
      </c>
      <c r="H105" s="489" t="s">
        <v>28</v>
      </c>
      <c r="I105" s="489" t="s">
        <v>29</v>
      </c>
      <c r="J105" s="492" t="s">
        <v>511</v>
      </c>
      <c r="K105" s="489" t="s">
        <v>177</v>
      </c>
      <c r="L105" s="495" t="s">
        <v>256</v>
      </c>
      <c r="M105" s="498" t="str">
        <f>+IF(L105="","",IF(L105=$CB$16,$CA$16,IF(L105=$CB$17,$CA$17,IF(L105=$CB$18,$CA$18,IF(L105=$CB$19,$CA$19,IF(L105=$CB$20,$CA$20))))))</f>
        <v>Alta</v>
      </c>
      <c r="N105" s="504">
        <f>+IF(L105="","",IF(L105=$CB$16,$CE$16,IF(L105=$CB$17,$CE$17,IF(L105=$CB$18,$CE$18,IF(L105=$CB$19,$CE$19,IF(L105=$CB$20,$CE$20))))))</f>
        <v>0.8</v>
      </c>
      <c r="O105" s="495" t="s">
        <v>179</v>
      </c>
      <c r="P105" s="501" t="str">
        <f>+IF(O105="","",IF(O105='Mapa de Calor inherente'!$AF$6,'Mapa de Calor inherente'!$AD$6,IF(O105='Mapa de Calor inherente'!$AF$7,'Mapa de Calor inherente'!$AD$7,IF(O105='Mapa de Calor inherente'!$AF$8,'Mapa de Calor inherente'!$AD$8,IF(O105='Mapa de Calor inherente'!$AF$9,'Mapa de Calor inherente'!$AD$9,IF(O105='Mapa de Calor inherente'!$AF$10,'Mapa de Calor inherente'!$AD$10,IF(O105='Mapa de Calor inherente'!$AG$6,'Mapa de Calor inherente'!$AD$6,IF(O105='Mapa de Calor inherente'!$AG$7,'Mapa de Calor inherente'!$AD$7,IF(O105='Mapa de Calor inherente'!$AG$8,'Mapa de Calor inherente'!$AD$8,IF(O105='Mapa de Calor inherente'!$AG$9,'Mapa de Calor inherente'!$AD$9,IF(O105='Mapa de Calor inherente'!$AG$10,'Mapa de Calor inherente'!$AD$10,IF(O105='Mapa de Calor inherente'!$AD$8,'Mapa de Calor inherente'!$AD$8,IF(O105='Mapa de Calor inherente'!$AD$9,'Mapa de Calor inherente'!$AD$9,IF(O105='Mapa de Calor inherente'!$AD$10,'Mapa de Calor inherente'!$AD$10))))))))))))))</f>
        <v>Catastrófico</v>
      </c>
      <c r="Q105" s="504">
        <f>+IF(O105="","",IF(O105='Mapa de Calor inherente'!$AF$6,'Mapa de Calor inherente'!$AE$6,IF(O105='Mapa de Calor inherente'!$AF$7,'Mapa de Calor inherente'!$AE$7,IF(O105='Mapa de Calor inherente'!$AF$8,'Mapa de Calor inherente'!$AE$8,IF(O105='Mapa de Calor inherente'!$AF$9,'Mapa de Calor inherente'!$AE$9,IF(O105='Mapa de Calor inherente'!$AF$10,'Mapa de Calor inherente'!$AE$10,IF(O105='Mapa de Calor inherente'!$AG$6,'Mapa de Calor inherente'!$AE$6,IF(O105='Mapa de Calor inherente'!$AG$7,'Mapa de Calor inherente'!$AE$7,IF(O105='Mapa de Calor inherente'!$AG$8,'Mapa de Calor inherente'!$AE$8,IF(O105='Mapa de Calor inherente'!$AG$9,'Mapa de Calor inherente'!$AE$9,IF(O105='Mapa de Calor inherente'!$AG$10,'Mapa de Calor inherente'!$AE$10,IF(O105='Mapa de Calor inherente'!$AD$8,'Mapa de Calor inherente'!$AE$8,IF(O105='Mapa de Calor inherente'!$AD$9,'Mapa de Calor inherente'!$AE$9,IF(O105='Mapa de Calor inherente'!$AD$10,'Mapa de Calor inherente'!$AE$10))))))))))))))</f>
        <v>1</v>
      </c>
      <c r="R105" s="165" t="e">
        <f>IF(M105="","",IF(Q105="","",(M105*Q105)))</f>
        <v>#VALUE!</v>
      </c>
      <c r="S105" s="501" t="str">
        <f>+IF(M105=$BO$18,IF(P105=$BP$17,$BP$18,IF(P105=$BQ$17,$BQ$18,IF(P105=$BR$17,$BR$18,IF(P105=$BS$17,$BS$18,IF(P105=$BT$17,$BT$18))))),IF(M105=$BO$19,IF(P105=$BP$17,$BP$19,IF(P105=$BQ$17,$BQ$19,IF(P105=$BR$17,$BR$19,IF(P105=$BS$17,$BS$19,IF(P105=$BT$17,$BT$19))))),IF(M105=$BO$20,IF(P105=$BP$17,$BP$20,IF(P105=$BQ$17,$BQ$20,IF(P105=$BR$17,$BR$20,IF(P105=$BS$17,$BS$20,IF(P105=$BT$17,$BT$20))))),IF(M105=$BO$21,IF(P105=$BP$17,$BP$21,IF(P105=$BQ$17,$BQ$21,IF(P105=$BR$17,$BR$21,IF(P105=$BS$17,$BS$21,IF(P105=$BT$17,$BT$21))))),IF(M105=$BO$22,IF(P105=$BP$17,$BP$22,IF(P105=$BQ$17,$BQ$22,IF(P105=$BR$17,$BR$22,IF(P105=$BS$17,$BS$22,IF(P105=$BT$17,$BT$22))))),"")))))</f>
        <v>Extremo</v>
      </c>
      <c r="T105" s="117" t="s">
        <v>180</v>
      </c>
      <c r="U105" s="343" t="s">
        <v>512</v>
      </c>
      <c r="V105" s="323" t="s">
        <v>513</v>
      </c>
      <c r="W105" s="323" t="s">
        <v>514</v>
      </c>
      <c r="X105" s="323" t="s">
        <v>515</v>
      </c>
      <c r="Y105" s="351" t="s">
        <v>516</v>
      </c>
      <c r="Z105" s="325" t="s">
        <v>517</v>
      </c>
      <c r="AA105" s="325" t="s">
        <v>518</v>
      </c>
      <c r="AB105" s="184" t="s">
        <v>40</v>
      </c>
      <c r="AC105" s="185">
        <f>IF(AB105=Listas!$B$46,Listas!$C$46,IF(AB105=Listas!$B$47,Listas!$C$47,IF(AB105=Listas!$B$48,Listas!$C$48,"")))</f>
        <v>0.25</v>
      </c>
      <c r="AD105" s="186" t="str">
        <f>IF(OR(AB105=Listas!$F$53,AB105=Listas!$F$54),Listas!$G$53,IF(AB105=Listas!$F$55,Listas!$G$55,""))</f>
        <v>Probabilidad</v>
      </c>
      <c r="AE105" s="184" t="s">
        <v>43</v>
      </c>
      <c r="AF105" s="185">
        <f>+IF(AE105=Listas!$E$46,Listas!$F$46,IF(AE105=Listas!$E$47,Listas!$F$47,""))</f>
        <v>0.15</v>
      </c>
      <c r="AG105" s="187">
        <f>IFERROR(AC105+AF105,"")</f>
        <v>0.4</v>
      </c>
      <c r="AH105" s="184" t="s">
        <v>57</v>
      </c>
      <c r="AI105" s="188" t="s">
        <v>58</v>
      </c>
      <c r="AJ105" s="189" t="s">
        <v>59</v>
      </c>
      <c r="AK105" s="173" t="str">
        <f t="shared" si="12"/>
        <v>Media</v>
      </c>
      <c r="AL105" s="174">
        <f>IF(AD105=Listas!$G$53,N105-(N105*AG105),N105)</f>
        <v>0.48</v>
      </c>
      <c r="AM105" s="507">
        <f>+IF(AL114="","",AL114)</f>
        <v>0.17279999999999998</v>
      </c>
      <c r="AN105" s="173" t="str">
        <f>IF(AO105="","",IF(AO105&lt;=20%,"Leve",IF(AO105&lt;=40%,"Menor",IF(AO105&lt;=60%,"Moderado",IF(AO105&lt;=80%,"Mayor","Catastrófico")))))</f>
        <v>Catastrófico</v>
      </c>
      <c r="AO105" s="174">
        <f>IF(AD105=Listas!$G$55,Q105-(Q105*AG105),Q105)</f>
        <v>1</v>
      </c>
      <c r="AP105" s="507">
        <f>+IF(AO114="","",AO114)</f>
        <v>1</v>
      </c>
      <c r="AQ105" s="469" t="str">
        <f>+IF(AM105=0,"",IF(AM105&lt;=$BN$22,$BO$22,IF(AM105&lt;=$BN$21,$BO$21,IF(AM105&lt;=$BN$20,$BO$20,IF(AM105&lt;=$BN$19,$BO$19,IF(AM105&lt;=$BN$18,$BO$18,""))))))</f>
        <v>Muy Baja</v>
      </c>
      <c r="AR105" s="469" t="str">
        <f>+IF(AP105=0,"",IF(AP105&lt;=$BP$16,$BP$17,IF(AP105&lt;=$BQ$16,$BQ$17,IF(AP105&lt;=$BR$16,$BR$17,IF(AP105&lt;=$BS$16,$BS$17,IF(AP105&lt;=$BT$16,$BT$17,""))))))</f>
        <v>Catastrófico</v>
      </c>
      <c r="AS105" s="469" t="str">
        <f>IF(AQ105=$BO$18,IF(AR105=$BP$17,$BP$18,IF(AR105=$BQ$17,$BQ$18,IF(AR105=$BR$17,$BR$18,IF(AR105=$BS$17,$BS$18,IF(AR105=$BT$17,$BT$18))))),IF(AQ105=$BO$19,IF(AR105=$BP$17,$BP$19,IF(AR105=$BQ$17,$BQ$19,IF(AR105=$BR$17,$BR$19,IF(AR105=$BS$17,$BS$19,IF(AR105=$BT$17,$BT$19))))),IF(AQ105=$BO$20,IF(AR105=$BP$17,$BP$20,IF(AR105=$BQ$17,$BQ$20,IF(AR105=$BR$17,$BR$20,IF(AR105=$BS$17,$BS$20,IF(AR105=$BT$17,$BT$20))))),IF(AQ105=$BO$21,IF(AR105=$BP$17,$BP$21,IF(AR105=$BQ$17,$BQ$21,IF(AR105=$BR$17,$BR$21,IF(AR105=$BS$17,$BS$21,IF(AR105=$BT$17,$BT$21))))),IF(AQ105=$BO$22,IF(AR105=$BP$17,$BP$22,IF(AR105=$BQ$17,$BQ$22,IF(AR105=$BR$17,$BR$22,IF(AR105=$BS$17,$BS$22,IF(AR105=$BT$17,$BT$22))))),"")))))</f>
        <v>Extremo</v>
      </c>
      <c r="AT105" s="472" t="str">
        <f>IF(AU105="","",IF(AU105=Listas!$F$61,Listas!$G$61,IF(AU105=Listas!$E$64,Listas!$G$64)))</f>
        <v>Requiere Plan de Acción</v>
      </c>
      <c r="AU105" s="475" t="str">
        <f>IF(AS105="","",IF(OR(AS105=Listas!$E$61,AS105=Listas!$E$62),Listas!$F$61,IF(AS105=Listas!$E$63,Listas!$F$63,IF(AS105=Listas!$E$64,Listas!$F$64))))</f>
        <v>Reducir, evitar, compartir o transferir el riesgo</v>
      </c>
      <c r="AV105" s="261" t="s">
        <v>80</v>
      </c>
      <c r="AW105" s="410" t="s">
        <v>519</v>
      </c>
      <c r="AX105" s="307" t="s">
        <v>520</v>
      </c>
      <c r="AY105" s="365" t="s">
        <v>521</v>
      </c>
      <c r="AZ105" s="365" t="s">
        <v>203</v>
      </c>
      <c r="BA105" s="385" t="s">
        <v>522</v>
      </c>
    </row>
    <row r="106" spans="2:53" ht="270" customHeight="1" thickTop="1" thickBot="1" x14ac:dyDescent="0.4">
      <c r="B106" s="479" t="s">
        <v>109</v>
      </c>
      <c r="C106" s="465"/>
      <c r="D106" s="545"/>
      <c r="E106" s="484"/>
      <c r="F106" s="487"/>
      <c r="G106" s="487"/>
      <c r="H106" s="490"/>
      <c r="I106" s="490"/>
      <c r="J106" s="493"/>
      <c r="K106" s="490"/>
      <c r="L106" s="496"/>
      <c r="M106" s="499"/>
      <c r="N106" s="505"/>
      <c r="O106" s="496"/>
      <c r="P106" s="502"/>
      <c r="Q106" s="505"/>
      <c r="R106" s="243"/>
      <c r="S106" s="502"/>
      <c r="T106" s="111" t="s">
        <v>192</v>
      </c>
      <c r="U106" s="5" t="s">
        <v>523</v>
      </c>
      <c r="V106" s="338" t="s">
        <v>524</v>
      </c>
      <c r="W106" s="317" t="s">
        <v>525</v>
      </c>
      <c r="X106" s="317" t="s">
        <v>526</v>
      </c>
      <c r="Y106" s="318" t="s">
        <v>527</v>
      </c>
      <c r="Z106" s="319" t="s">
        <v>528</v>
      </c>
      <c r="AA106" s="314" t="s">
        <v>529</v>
      </c>
      <c r="AB106" s="190" t="s">
        <v>40</v>
      </c>
      <c r="AC106" s="191">
        <f>IF(AB106=Listas!$B$46,Listas!$C$46,IF(AB106=Listas!$B$47,Listas!$C$47,IF(AB106=Listas!$B$48,Listas!$C$48,"")))</f>
        <v>0.25</v>
      </c>
      <c r="AD106" s="192" t="str">
        <f>IF(OR(AB106=Listas!$F$53,AB106=Listas!$F$54),Listas!$G$53,IF(AB106=Listas!$F$55,Listas!$G$55,""))</f>
        <v>Probabilidad</v>
      </c>
      <c r="AE106" s="190" t="s">
        <v>43</v>
      </c>
      <c r="AF106" s="121">
        <f>+IF(AE106=Listas!$E$46,Listas!$F$46,IF(AE106=Listas!$E$47,Listas!$F$47,""))</f>
        <v>0.15</v>
      </c>
      <c r="AG106" s="193">
        <f>IFERROR(AC106+AF106,"")</f>
        <v>0.4</v>
      </c>
      <c r="AH106" s="190" t="s">
        <v>57</v>
      </c>
      <c r="AI106" s="194" t="s">
        <v>58</v>
      </c>
      <c r="AJ106" s="195" t="s">
        <v>59</v>
      </c>
      <c r="AK106" s="180" t="str">
        <f t="shared" si="12"/>
        <v>Baja</v>
      </c>
      <c r="AL106" s="181">
        <f>IF(AD106=Listas!$G$53,AL105-(AL105*AG106),AL105)</f>
        <v>0.28799999999999998</v>
      </c>
      <c r="AM106" s="508"/>
      <c r="AN106" s="180" t="str">
        <f t="shared" ref="AN106:AN114" si="16">IF(AO106="","",IF(AO106&lt;=20%,"Leve",IF(AO106&lt;=40%,"Menor",IF(AO106&lt;=60%,"Moderado",IF(AO106&lt;=80%,"Mayor","Catastrófico")))))</f>
        <v>Catastrófico</v>
      </c>
      <c r="AO106" s="181">
        <f>IF(AD106=Listas!$G$55,AO105-(AO105*AG106),AO105)</f>
        <v>1</v>
      </c>
      <c r="AP106" s="508"/>
      <c r="AQ106" s="470"/>
      <c r="AR106" s="470"/>
      <c r="AS106" s="470"/>
      <c r="AT106" s="473"/>
      <c r="AU106" s="476"/>
      <c r="AV106" s="254" t="s">
        <v>90</v>
      </c>
      <c r="AW106" s="411" t="s">
        <v>530</v>
      </c>
      <c r="AX106" s="309" t="s">
        <v>531</v>
      </c>
      <c r="AY106" s="367" t="s">
        <v>316</v>
      </c>
      <c r="AZ106" s="367" t="s">
        <v>316</v>
      </c>
      <c r="BA106" s="401" t="s">
        <v>532</v>
      </c>
    </row>
    <row r="107" spans="2:53" ht="248.25" customHeight="1" thickTop="1" thickBot="1" x14ac:dyDescent="0.4">
      <c r="B107" s="479" t="s">
        <v>109</v>
      </c>
      <c r="C107" s="465"/>
      <c r="D107" s="545"/>
      <c r="E107" s="484"/>
      <c r="F107" s="487"/>
      <c r="G107" s="487"/>
      <c r="H107" s="490"/>
      <c r="I107" s="490"/>
      <c r="J107" s="493"/>
      <c r="K107" s="490"/>
      <c r="L107" s="496"/>
      <c r="M107" s="499"/>
      <c r="N107" s="505"/>
      <c r="O107" s="496"/>
      <c r="P107" s="502"/>
      <c r="Q107" s="505"/>
      <c r="R107" s="244"/>
      <c r="S107" s="502"/>
      <c r="T107" s="111" t="s">
        <v>208</v>
      </c>
      <c r="U107" s="5" t="s">
        <v>533</v>
      </c>
      <c r="V107" s="319" t="s">
        <v>534</v>
      </c>
      <c r="W107" s="337" t="s">
        <v>535</v>
      </c>
      <c r="X107" s="338" t="s">
        <v>536</v>
      </c>
      <c r="Y107" s="317" t="s">
        <v>537</v>
      </c>
      <c r="Z107" s="317" t="s">
        <v>538</v>
      </c>
      <c r="AA107" s="317" t="s">
        <v>539</v>
      </c>
      <c r="AB107" s="202" t="s">
        <v>40</v>
      </c>
      <c r="AC107" s="191">
        <f>IF(AB107=Listas!$B$46,Listas!$C$46,IF(AB107=Listas!$B$47,Listas!$C$47,IF(AB107=Listas!$B$48,Listas!$C$48,"")))</f>
        <v>0.25</v>
      </c>
      <c r="AD107" s="192" t="str">
        <f>IF(OR(AB107=Listas!$F$53,AB107=Listas!$F$54),Listas!$G$53,IF(AB107=Listas!$F$55,Listas!$G$55,""))</f>
        <v>Probabilidad</v>
      </c>
      <c r="AE107" s="190" t="s">
        <v>43</v>
      </c>
      <c r="AF107" s="121">
        <f>+IF(AE107=Listas!$E$46,Listas!$F$46,IF(AE107=Listas!$E$47,Listas!$F$47,""))</f>
        <v>0.15</v>
      </c>
      <c r="AG107" s="193">
        <f>IFERROR(AC107+AF107,"")</f>
        <v>0.4</v>
      </c>
      <c r="AH107" s="196" t="s">
        <v>57</v>
      </c>
      <c r="AI107" s="197" t="s">
        <v>58</v>
      </c>
      <c r="AJ107" s="198" t="s">
        <v>59</v>
      </c>
      <c r="AK107" s="180" t="str">
        <f t="shared" si="12"/>
        <v>Muy baja</v>
      </c>
      <c r="AL107" s="181">
        <f>IF(AD107=Listas!$G$53,AL106-(AL106*AG107),AL106)</f>
        <v>0.17279999999999998</v>
      </c>
      <c r="AM107" s="508"/>
      <c r="AN107" s="180" t="str">
        <f t="shared" si="16"/>
        <v>Catastrófico</v>
      </c>
      <c r="AO107" s="181">
        <f>IF(AD107=Listas!$G$55,AO106-(AO106*AG107),AO106)</f>
        <v>1</v>
      </c>
      <c r="AP107" s="508"/>
      <c r="AQ107" s="470"/>
      <c r="AR107" s="470"/>
      <c r="AS107" s="470"/>
      <c r="AT107" s="473"/>
      <c r="AU107" s="476"/>
      <c r="AV107" s="252"/>
      <c r="AW107" s="370"/>
      <c r="AX107" s="368"/>
      <c r="AY107" s="368"/>
      <c r="AZ107" s="368"/>
      <c r="BA107" s="369"/>
    </row>
    <row r="108" spans="2:53" ht="16" hidden="1" customHeight="1" thickBot="1" x14ac:dyDescent="0.4">
      <c r="B108" s="479" t="s">
        <v>109</v>
      </c>
      <c r="C108" s="277"/>
      <c r="D108" s="545"/>
      <c r="E108" s="484"/>
      <c r="F108" s="487"/>
      <c r="G108" s="487"/>
      <c r="H108" s="490"/>
      <c r="I108" s="490"/>
      <c r="J108" s="493"/>
      <c r="K108" s="490"/>
      <c r="L108" s="496"/>
      <c r="M108" s="499"/>
      <c r="N108" s="505"/>
      <c r="O108" s="496"/>
      <c r="P108" s="502"/>
      <c r="Q108" s="505"/>
      <c r="R108" s="244"/>
      <c r="S108" s="502"/>
      <c r="T108" s="111" t="s">
        <v>225</v>
      </c>
      <c r="U108" s="5"/>
      <c r="V108" s="327"/>
      <c r="W108" s="327"/>
      <c r="X108" s="327"/>
      <c r="Y108" s="327"/>
      <c r="Z108" s="327"/>
      <c r="AA108" s="327"/>
      <c r="AB108" s="190"/>
      <c r="AC108" s="191" t="str">
        <f>IF(AB108=Listas!$B$46,Listas!$C$46,IF(AB108=Listas!$B$47,Listas!$C$47,IF(AB108=Listas!$B$48,Listas!$C$48,"")))</f>
        <v/>
      </c>
      <c r="AD108" s="192" t="str">
        <f>IF(OR(AB108=Listas!$F$53,AB108=Listas!$F$54),Listas!$G$53,IF(AB108=Listas!$F$55,Listas!$G$55,""))</f>
        <v/>
      </c>
      <c r="AE108" s="190"/>
      <c r="AF108" s="121" t="str">
        <f>+IF(AE108=Listas!$E$46,Listas!$F$46,IF(AE108=Listas!$E$47,Listas!$F$47,""))</f>
        <v/>
      </c>
      <c r="AG108" s="193" t="str">
        <f t="shared" ref="AG108:AG114" si="17">IFERROR(AC108+AF108,"")</f>
        <v/>
      </c>
      <c r="AH108" s="199"/>
      <c r="AI108" s="200"/>
      <c r="AJ108" s="201"/>
      <c r="AK108" s="180" t="str">
        <f t="shared" si="12"/>
        <v>Muy baja</v>
      </c>
      <c r="AL108" s="181">
        <f>IF(AD108=Listas!$G$53,AL107-(AL107*AG108),AL107)</f>
        <v>0.17279999999999998</v>
      </c>
      <c r="AM108" s="508"/>
      <c r="AN108" s="180" t="str">
        <f t="shared" si="16"/>
        <v>Catastrófico</v>
      </c>
      <c r="AO108" s="181">
        <f>IF(AD108=Listas!$G$55,AO107-(AO107*AG108),AO107)</f>
        <v>1</v>
      </c>
      <c r="AP108" s="508"/>
      <c r="AQ108" s="470"/>
      <c r="AR108" s="470"/>
      <c r="AS108" s="470"/>
      <c r="AT108" s="473"/>
      <c r="AU108" s="476"/>
      <c r="AV108" s="254"/>
      <c r="AW108" s="395"/>
      <c r="AX108" s="379"/>
      <c r="AY108" s="379"/>
      <c r="AZ108" s="379"/>
      <c r="BA108" s="379"/>
    </row>
    <row r="109" spans="2:53" ht="16" hidden="1" customHeight="1" thickTop="1" x14ac:dyDescent="0.35">
      <c r="B109" s="479" t="s">
        <v>109</v>
      </c>
      <c r="C109" s="277"/>
      <c r="D109" s="545"/>
      <c r="E109" s="484"/>
      <c r="F109" s="487"/>
      <c r="G109" s="487"/>
      <c r="H109" s="490"/>
      <c r="I109" s="490"/>
      <c r="J109" s="493"/>
      <c r="K109" s="490"/>
      <c r="L109" s="496"/>
      <c r="M109" s="499"/>
      <c r="N109" s="505"/>
      <c r="O109" s="496"/>
      <c r="P109" s="502"/>
      <c r="Q109" s="505"/>
      <c r="R109" s="244"/>
      <c r="S109" s="502"/>
      <c r="T109" s="111" t="s">
        <v>238</v>
      </c>
      <c r="U109" s="5"/>
      <c r="V109" s="327"/>
      <c r="W109" s="327"/>
      <c r="X109" s="327"/>
      <c r="Y109" s="327"/>
      <c r="Z109" s="327"/>
      <c r="AA109" s="327"/>
      <c r="AB109" s="202"/>
      <c r="AC109" s="191" t="str">
        <f>IF(AB109=Listas!$B$46,Listas!$C$46,IF(AB109=Listas!$B$47,Listas!$C$47,IF(AB109=Listas!$B$48,Listas!$C$48,"")))</f>
        <v/>
      </c>
      <c r="AD109" s="192" t="str">
        <f>IF(OR(AB109=Listas!$F$53,AB109=Listas!$F$54),Listas!$G$53,IF(AB109=Listas!$F$55,Listas!$G$55,""))</f>
        <v/>
      </c>
      <c r="AE109" s="202"/>
      <c r="AF109" s="121" t="str">
        <f>+IF(AE109=Listas!$E$46,Listas!$F$46,IF(AE109=Listas!$E$47,Listas!$F$47,""))</f>
        <v/>
      </c>
      <c r="AG109" s="193" t="str">
        <f t="shared" si="17"/>
        <v/>
      </c>
      <c r="AH109" s="190"/>
      <c r="AI109" s="194"/>
      <c r="AJ109" s="195"/>
      <c r="AK109" s="180" t="str">
        <f t="shared" si="12"/>
        <v>Muy baja</v>
      </c>
      <c r="AL109" s="181">
        <f>IF(AD109=Listas!$G$53,AL108-(AL108*AG109),AL108)</f>
        <v>0.17279999999999998</v>
      </c>
      <c r="AM109" s="508"/>
      <c r="AN109" s="180" t="str">
        <f t="shared" si="16"/>
        <v>Catastrófico</v>
      </c>
      <c r="AO109" s="181">
        <f>IF(AD109=Listas!$G$55,AO108-(AO108*AG109),AO108)</f>
        <v>1</v>
      </c>
      <c r="AP109" s="508"/>
      <c r="AQ109" s="470"/>
      <c r="AR109" s="470"/>
      <c r="AS109" s="470"/>
      <c r="AT109" s="473"/>
      <c r="AU109" s="476"/>
      <c r="AV109" s="254"/>
      <c r="AW109" s="396"/>
      <c r="AX109" s="379"/>
      <c r="AY109" s="379"/>
      <c r="AZ109" s="379"/>
      <c r="BA109" s="379"/>
    </row>
    <row r="110" spans="2:53" ht="16" hidden="1" customHeight="1" thickTop="1" x14ac:dyDescent="0.35">
      <c r="B110" s="479" t="s">
        <v>109</v>
      </c>
      <c r="C110" s="277"/>
      <c r="D110" s="545"/>
      <c r="E110" s="484"/>
      <c r="F110" s="487"/>
      <c r="G110" s="487"/>
      <c r="H110" s="490"/>
      <c r="I110" s="490"/>
      <c r="J110" s="493"/>
      <c r="K110" s="490"/>
      <c r="L110" s="496"/>
      <c r="M110" s="499"/>
      <c r="N110" s="505"/>
      <c r="O110" s="496"/>
      <c r="P110" s="502"/>
      <c r="Q110" s="505"/>
      <c r="R110" s="245"/>
      <c r="S110" s="502"/>
      <c r="T110" s="111" t="s">
        <v>246</v>
      </c>
      <c r="U110" s="5"/>
      <c r="V110" s="327"/>
      <c r="W110" s="327"/>
      <c r="X110" s="327"/>
      <c r="Y110" s="327"/>
      <c r="Z110" s="327"/>
      <c r="AA110" s="327"/>
      <c r="AB110" s="202"/>
      <c r="AC110" s="191" t="str">
        <f>IF(AB110=Listas!$B$46,Listas!$C$46,IF(AB110=Listas!$B$47,Listas!$C$47,IF(AB110=Listas!$B$48,Listas!$C$48,"")))</f>
        <v/>
      </c>
      <c r="AD110" s="192" t="str">
        <f>IF(OR(AB110=Listas!$F$53,AB110=Listas!$F$54),Listas!$G$53,IF(AB110=Listas!$F$55,Listas!$G$55,""))</f>
        <v/>
      </c>
      <c r="AE110" s="202"/>
      <c r="AF110" s="121" t="str">
        <f>+IF(AE110=Listas!$E$46,Listas!$F$46,IF(AE110=Listas!$E$47,Listas!$F$47,""))</f>
        <v/>
      </c>
      <c r="AG110" s="193" t="str">
        <f t="shared" si="17"/>
        <v/>
      </c>
      <c r="AH110" s="190"/>
      <c r="AI110" s="194"/>
      <c r="AJ110" s="195"/>
      <c r="AK110" s="180" t="str">
        <f t="shared" si="12"/>
        <v>Muy baja</v>
      </c>
      <c r="AL110" s="181">
        <f>IF(AD110=Listas!$G$53,AL109-(AL109*AG110),AL109)</f>
        <v>0.17279999999999998</v>
      </c>
      <c r="AM110" s="508"/>
      <c r="AN110" s="180" t="str">
        <f t="shared" si="16"/>
        <v>Catastrófico</v>
      </c>
      <c r="AO110" s="181">
        <f>IF(AD110=Listas!$G$55,AO109-(AO109*AG110),AO109)</f>
        <v>1</v>
      </c>
      <c r="AP110" s="508"/>
      <c r="AQ110" s="470"/>
      <c r="AR110" s="470"/>
      <c r="AS110" s="470"/>
      <c r="AT110" s="473"/>
      <c r="AU110" s="476"/>
      <c r="AV110" s="254"/>
      <c r="AW110" s="396"/>
      <c r="AX110" s="379"/>
      <c r="AY110" s="379"/>
      <c r="AZ110" s="379"/>
      <c r="BA110" s="379"/>
    </row>
    <row r="111" spans="2:53" ht="16" hidden="1" customHeight="1" thickTop="1" x14ac:dyDescent="0.35">
      <c r="B111" s="479" t="s">
        <v>109</v>
      </c>
      <c r="C111" s="277"/>
      <c r="D111" s="545"/>
      <c r="E111" s="484"/>
      <c r="F111" s="487"/>
      <c r="G111" s="487"/>
      <c r="H111" s="490"/>
      <c r="I111" s="490"/>
      <c r="J111" s="493"/>
      <c r="K111" s="490"/>
      <c r="L111" s="496"/>
      <c r="M111" s="499"/>
      <c r="N111" s="505"/>
      <c r="O111" s="496"/>
      <c r="P111" s="502"/>
      <c r="Q111" s="505"/>
      <c r="R111" s="246"/>
      <c r="S111" s="502"/>
      <c r="T111" s="111" t="s">
        <v>252</v>
      </c>
      <c r="U111" s="5"/>
      <c r="V111" s="327"/>
      <c r="W111" s="327"/>
      <c r="X111" s="327"/>
      <c r="Y111" s="327"/>
      <c r="Z111" s="327"/>
      <c r="AA111" s="327"/>
      <c r="AB111" s="202"/>
      <c r="AC111" s="191" t="str">
        <f>IF(AB111=Listas!$B$46,Listas!$C$46,IF(AB111=Listas!$B$47,Listas!$C$47,IF(AB111=Listas!$B$48,Listas!$C$48,"")))</f>
        <v/>
      </c>
      <c r="AD111" s="192" t="str">
        <f>IF(OR(AB111=Listas!$F$53,AB111=Listas!$F$54),Listas!$G$53,IF(AB111=Listas!$F$55,Listas!$G$55,""))</f>
        <v/>
      </c>
      <c r="AE111" s="202"/>
      <c r="AF111" s="121" t="str">
        <f>+IF(AE111=Listas!$E$46,Listas!$F$46,IF(AE111=Listas!$E$47,Listas!$F$47,""))</f>
        <v/>
      </c>
      <c r="AG111" s="193" t="str">
        <f t="shared" si="17"/>
        <v/>
      </c>
      <c r="AH111" s="190"/>
      <c r="AI111" s="194"/>
      <c r="AJ111" s="195"/>
      <c r="AK111" s="180" t="str">
        <f t="shared" si="12"/>
        <v>Muy baja</v>
      </c>
      <c r="AL111" s="181">
        <f>IF(AD111=Listas!$G$53,AL110-(AL110*AG111),AL110)</f>
        <v>0.17279999999999998</v>
      </c>
      <c r="AM111" s="508"/>
      <c r="AN111" s="180" t="str">
        <f t="shared" si="16"/>
        <v>Catastrófico</v>
      </c>
      <c r="AO111" s="181">
        <f>IF(AD111=Listas!$G$55,AO110-(AO110*AG111),AO110)</f>
        <v>1</v>
      </c>
      <c r="AP111" s="508"/>
      <c r="AQ111" s="470"/>
      <c r="AR111" s="470"/>
      <c r="AS111" s="470"/>
      <c r="AT111" s="473"/>
      <c r="AU111" s="476"/>
      <c r="AV111" s="254"/>
      <c r="AW111" s="396"/>
      <c r="AX111" s="379"/>
      <c r="AY111" s="379"/>
      <c r="AZ111" s="379"/>
      <c r="BA111" s="379"/>
    </row>
    <row r="112" spans="2:53" ht="16" hidden="1" customHeight="1" thickTop="1" x14ac:dyDescent="0.35">
      <c r="B112" s="479" t="s">
        <v>109</v>
      </c>
      <c r="C112" s="277"/>
      <c r="D112" s="545"/>
      <c r="E112" s="484"/>
      <c r="F112" s="487"/>
      <c r="G112" s="487"/>
      <c r="H112" s="490"/>
      <c r="I112" s="490"/>
      <c r="J112" s="493"/>
      <c r="K112" s="490"/>
      <c r="L112" s="496"/>
      <c r="M112" s="499"/>
      <c r="N112" s="505"/>
      <c r="O112" s="496"/>
      <c r="P112" s="502"/>
      <c r="Q112" s="505"/>
      <c r="R112" s="246"/>
      <c r="S112" s="502"/>
      <c r="T112" s="111" t="s">
        <v>257</v>
      </c>
      <c r="U112" s="5"/>
      <c r="V112" s="327"/>
      <c r="W112" s="327"/>
      <c r="X112" s="327"/>
      <c r="Y112" s="327"/>
      <c r="Z112" s="327"/>
      <c r="AA112" s="327"/>
      <c r="AB112" s="202"/>
      <c r="AC112" s="191" t="str">
        <f>IF(AB112=Listas!$B$46,Listas!$C$46,IF(AB112=Listas!$B$47,Listas!$C$47,IF(AB112=Listas!$B$48,Listas!$C$48,"")))</f>
        <v/>
      </c>
      <c r="AD112" s="192" t="str">
        <f>IF(OR(AB112=Listas!$F$53,AB112=Listas!$F$54),Listas!$G$53,IF(AB112=Listas!$F$55,Listas!$G$55,""))</f>
        <v/>
      </c>
      <c r="AE112" s="202"/>
      <c r="AF112" s="121" t="str">
        <f>+IF(AE112=Listas!$E$46,Listas!$F$46,IF(AE112=Listas!$E$47,Listas!$F$47,""))</f>
        <v/>
      </c>
      <c r="AG112" s="193" t="str">
        <f t="shared" si="17"/>
        <v/>
      </c>
      <c r="AH112" s="190"/>
      <c r="AI112" s="194"/>
      <c r="AJ112" s="195"/>
      <c r="AK112" s="180" t="str">
        <f t="shared" si="12"/>
        <v>Muy baja</v>
      </c>
      <c r="AL112" s="181">
        <f>IF(AD112=Listas!$G$53,AL111-(AL111*AG112),AL111)</f>
        <v>0.17279999999999998</v>
      </c>
      <c r="AM112" s="508"/>
      <c r="AN112" s="180" t="str">
        <f t="shared" si="16"/>
        <v>Catastrófico</v>
      </c>
      <c r="AO112" s="181">
        <f>IF(AD112=Listas!$G$55,AO111-(AO111*AG112),AO111)</f>
        <v>1</v>
      </c>
      <c r="AP112" s="508"/>
      <c r="AQ112" s="470"/>
      <c r="AR112" s="470"/>
      <c r="AS112" s="470"/>
      <c r="AT112" s="473"/>
      <c r="AU112" s="476"/>
      <c r="AV112" s="254"/>
      <c r="AW112" s="396"/>
      <c r="AX112" s="379"/>
      <c r="AY112" s="379"/>
      <c r="AZ112" s="379"/>
      <c r="BA112" s="379"/>
    </row>
    <row r="113" spans="2:53" ht="16" hidden="1" customHeight="1" thickTop="1" x14ac:dyDescent="0.35">
      <c r="B113" s="479" t="s">
        <v>109</v>
      </c>
      <c r="C113" s="277"/>
      <c r="D113" s="545"/>
      <c r="E113" s="484"/>
      <c r="F113" s="487"/>
      <c r="G113" s="487"/>
      <c r="H113" s="490"/>
      <c r="I113" s="490"/>
      <c r="J113" s="493"/>
      <c r="K113" s="490"/>
      <c r="L113" s="496"/>
      <c r="M113" s="499"/>
      <c r="N113" s="505"/>
      <c r="O113" s="496"/>
      <c r="P113" s="502"/>
      <c r="Q113" s="505"/>
      <c r="R113" s="246"/>
      <c r="S113" s="502"/>
      <c r="T113" s="111" t="s">
        <v>260</v>
      </c>
      <c r="U113" s="5"/>
      <c r="V113" s="327"/>
      <c r="W113" s="327"/>
      <c r="X113" s="327"/>
      <c r="Y113" s="327"/>
      <c r="Z113" s="327"/>
      <c r="AA113" s="327"/>
      <c r="AB113" s="202"/>
      <c r="AC113" s="191" t="str">
        <f>IF(AB113=Listas!$B$46,Listas!$C$46,IF(AB113=Listas!$B$47,Listas!$C$47,IF(AB113=Listas!$B$48,Listas!$C$48,"")))</f>
        <v/>
      </c>
      <c r="AD113" s="192" t="str">
        <f>IF(OR(AB113=Listas!$F$53,AB113=Listas!$F$54),Listas!$G$53,IF(AB113=Listas!$F$55,Listas!$G$55,""))</f>
        <v/>
      </c>
      <c r="AE113" s="202"/>
      <c r="AF113" s="121" t="str">
        <f>+IF(AE113=Listas!$E$46,Listas!$F$46,IF(AE113=Listas!$E$47,Listas!$F$47,""))</f>
        <v/>
      </c>
      <c r="AG113" s="193" t="str">
        <f t="shared" si="17"/>
        <v/>
      </c>
      <c r="AH113" s="190"/>
      <c r="AI113" s="194"/>
      <c r="AJ113" s="195"/>
      <c r="AK113" s="180" t="str">
        <f t="shared" si="12"/>
        <v>Muy baja</v>
      </c>
      <c r="AL113" s="181">
        <f>IF(AD113=Listas!$G$53,AL112-(AL112*AG113),AL112)</f>
        <v>0.17279999999999998</v>
      </c>
      <c r="AM113" s="508"/>
      <c r="AN113" s="180" t="str">
        <f t="shared" si="16"/>
        <v>Catastrófico</v>
      </c>
      <c r="AO113" s="181">
        <f>IF(AD113=Listas!$G$55,AO112-(AO112*AG113),AO112)</f>
        <v>1</v>
      </c>
      <c r="AP113" s="508"/>
      <c r="AQ113" s="470"/>
      <c r="AR113" s="470"/>
      <c r="AS113" s="470"/>
      <c r="AT113" s="473"/>
      <c r="AU113" s="476"/>
      <c r="AV113" s="252"/>
      <c r="AW113" s="396"/>
      <c r="AX113" s="379"/>
      <c r="AY113" s="379"/>
      <c r="AZ113" s="379"/>
      <c r="BA113" s="379"/>
    </row>
    <row r="114" spans="2:53" ht="16" hidden="1" customHeight="1" thickTop="1" x14ac:dyDescent="0.35">
      <c r="B114" s="479" t="s">
        <v>109</v>
      </c>
      <c r="C114" s="277"/>
      <c r="D114" s="545"/>
      <c r="E114" s="485"/>
      <c r="F114" s="488"/>
      <c r="G114" s="488"/>
      <c r="H114" s="491"/>
      <c r="I114" s="491"/>
      <c r="J114" s="494"/>
      <c r="K114" s="490"/>
      <c r="L114" s="496"/>
      <c r="M114" s="500"/>
      <c r="N114" s="506"/>
      <c r="O114" s="497"/>
      <c r="P114" s="503"/>
      <c r="Q114" s="506"/>
      <c r="R114" s="247"/>
      <c r="S114" s="503"/>
      <c r="T114" s="111" t="s">
        <v>261</v>
      </c>
      <c r="U114" s="305"/>
      <c r="V114" s="327"/>
      <c r="W114" s="327"/>
      <c r="X114" s="327"/>
      <c r="Y114" s="327"/>
      <c r="Z114" s="327"/>
      <c r="AA114" s="327"/>
      <c r="AB114" s="210"/>
      <c r="AC114" s="211" t="str">
        <f>IF(AB114=Listas!$B$46,Listas!$C$46,IF(AB114=Listas!$B$47,Listas!$C$47,IF(AB114=Listas!$B$48,Listas!$C$48,"")))</f>
        <v/>
      </c>
      <c r="AD114" s="212" t="str">
        <f>IF(OR(AB114=Listas!$F$53,AB114=Listas!$F$54),Listas!$G$53,IF(AB114=Listas!$F$55,Listas!$G$55,""))</f>
        <v/>
      </c>
      <c r="AE114" s="210"/>
      <c r="AF114" s="213" t="str">
        <f>+IF(AE114=Listas!$E$46,Listas!$F$46,IF(AE114=Listas!$E$47,Listas!$F$47,""))</f>
        <v/>
      </c>
      <c r="AG114" s="214" t="str">
        <f t="shared" si="17"/>
        <v/>
      </c>
      <c r="AH114" s="196"/>
      <c r="AI114" s="197"/>
      <c r="AJ114" s="198"/>
      <c r="AK114" s="215" t="str">
        <f t="shared" si="12"/>
        <v>Muy baja</v>
      </c>
      <c r="AL114" s="216">
        <f>IF(AD114=Listas!$G$53,AL113-(AL113*AG114),AL113)</f>
        <v>0.17279999999999998</v>
      </c>
      <c r="AM114" s="513"/>
      <c r="AN114" s="215" t="str">
        <f t="shared" si="16"/>
        <v>Catastrófico</v>
      </c>
      <c r="AO114" s="216">
        <f>IF(AD114=Listas!$G$55,AO113-(AO113*AG114),AO113)</f>
        <v>1</v>
      </c>
      <c r="AP114" s="513"/>
      <c r="AQ114" s="510"/>
      <c r="AR114" s="510"/>
      <c r="AS114" s="510"/>
      <c r="AT114" s="473"/>
      <c r="AU114" s="476"/>
      <c r="AV114" s="253"/>
      <c r="AW114" s="397"/>
      <c r="AX114" s="379"/>
      <c r="AY114" s="379"/>
      <c r="AZ114" s="379"/>
      <c r="BA114" s="379"/>
    </row>
    <row r="115" spans="2:53" ht="385.5" customHeight="1" thickTop="1" thickBot="1" x14ac:dyDescent="0.4">
      <c r="B115" s="543" t="s">
        <v>540</v>
      </c>
      <c r="C115" s="465" t="s">
        <v>541</v>
      </c>
      <c r="D115" s="544" t="s">
        <v>1</v>
      </c>
      <c r="E115" s="483" t="s">
        <v>542</v>
      </c>
      <c r="F115" s="486" t="s">
        <v>543</v>
      </c>
      <c r="G115" s="486" t="s">
        <v>544</v>
      </c>
      <c r="H115" s="489" t="s">
        <v>23</v>
      </c>
      <c r="I115" s="489" t="s">
        <v>29</v>
      </c>
      <c r="J115" s="492" t="s">
        <v>545</v>
      </c>
      <c r="K115" s="489" t="s">
        <v>177</v>
      </c>
      <c r="L115" s="495" t="s">
        <v>251</v>
      </c>
      <c r="M115" s="498" t="str">
        <f>+IF(L115="","",IF(L115=$CB$16,$CA$16,IF(L115=$CB$17,$CA$17,IF(L115=$CB$18,$CA$18,IF(L115=$CB$19,$CA$19,IF(L115=$CB$20,$CA$20))))))</f>
        <v>Media</v>
      </c>
      <c r="N115" s="504">
        <f>+IF(L115="","",IF(L115=$CB$16,$CE$16,IF(L115=$CB$17,$CE$17,IF(L115=$CB$18,$CE$18,IF(L115=$CB$19,$CE$19,IF(L115=$CB$20,$CE$20))))))</f>
        <v>0.6</v>
      </c>
      <c r="O115" s="495" t="s">
        <v>241</v>
      </c>
      <c r="P115" s="501" t="str">
        <f>+IF(O115="","",IF(O115='Mapa de Calor inherente'!$AF$6,'Mapa de Calor inherente'!$AD$6,IF(O115='Mapa de Calor inherente'!$AF$7,'Mapa de Calor inherente'!$AD$7,IF(O115='Mapa de Calor inherente'!$AF$8,'Mapa de Calor inherente'!$AD$8,IF(O115='Mapa de Calor inherente'!$AF$9,'Mapa de Calor inherente'!$AD$9,IF(O115='Mapa de Calor inherente'!$AF$10,'Mapa de Calor inherente'!$AD$10,IF(O115='Mapa de Calor inherente'!$AG$6,'Mapa de Calor inherente'!$AD$6,IF(O115='Mapa de Calor inherente'!$AG$7,'Mapa de Calor inherente'!$AD$7,IF(O115='Mapa de Calor inherente'!$AG$8,'Mapa de Calor inherente'!$AD$8,IF(O115='Mapa de Calor inherente'!$AG$9,'Mapa de Calor inherente'!$AD$9,IF(O115='Mapa de Calor inherente'!$AG$10,'Mapa de Calor inherente'!$AD$10,IF(O115='Mapa de Calor inherente'!$AD$8,'Mapa de Calor inherente'!$AD$8,IF(O115='Mapa de Calor inherente'!$AD$9,'Mapa de Calor inherente'!$AD$9,IF(O115='Mapa de Calor inherente'!$AD$10,'Mapa de Calor inherente'!$AD$10))))))))))))))</f>
        <v>Mayor</v>
      </c>
      <c r="Q115" s="504">
        <f>+IF(O115="","",IF(O115='Mapa de Calor inherente'!$AF$6,'Mapa de Calor inherente'!$AE$6,IF(O115='Mapa de Calor inherente'!$AF$7,'Mapa de Calor inherente'!$AE$7,IF(O115='Mapa de Calor inherente'!$AF$8,'Mapa de Calor inherente'!$AE$8,IF(O115='Mapa de Calor inherente'!$AF$9,'Mapa de Calor inherente'!$AE$9,IF(O115='Mapa de Calor inherente'!$AF$10,'Mapa de Calor inherente'!$AE$10,IF(O115='Mapa de Calor inherente'!$AG$6,'Mapa de Calor inherente'!$AE$6,IF(O115='Mapa de Calor inherente'!$AG$7,'Mapa de Calor inherente'!$AE$7,IF(O115='Mapa de Calor inherente'!$AG$8,'Mapa de Calor inherente'!$AE$8,IF(O115='Mapa de Calor inherente'!$AG$9,'Mapa de Calor inherente'!$AE$9,IF(O115='Mapa de Calor inherente'!$AG$10,'Mapa de Calor inherente'!$AE$10,IF(O115='Mapa de Calor inherente'!$AD$8,'Mapa de Calor inherente'!$AE$8,IF(O115='Mapa de Calor inherente'!$AD$9,'Mapa de Calor inherente'!$AE$9,IF(O115='Mapa de Calor inherente'!$AD$10,'Mapa de Calor inherente'!$AE$10))))))))))))))</f>
        <v>0.8</v>
      </c>
      <c r="R115" s="165" t="e">
        <f>IF(M115="","",IF(Q115="","",(M115*Q115)))</f>
        <v>#VALUE!</v>
      </c>
      <c r="S115" s="501" t="str">
        <f>+IF(M115=$BO$18,IF(P115=$BP$17,$BP$18,IF(P115=$BQ$17,$BQ$18,IF(P115=$BR$17,$BR$18,IF(P115=$BS$17,$BS$18,IF(P115=$BT$17,$BT$18))))),IF(M115=$BO$19,IF(P115=$BP$17,$BP$19,IF(P115=$BQ$17,$BQ$19,IF(P115=$BR$17,$BR$19,IF(P115=$BS$17,$BS$19,IF(P115=$BT$17,$BT$19))))),IF(M115=$BO$20,IF(P115=$BP$17,$BP$20,IF(P115=$BQ$17,$BQ$20,IF(P115=$BR$17,$BR$20,IF(P115=$BS$17,$BS$20,IF(P115=$BT$17,$BT$20))))),IF(M115=$BO$21,IF(P115=$BP$17,$BP$21,IF(P115=$BQ$17,$BQ$21,IF(P115=$BR$17,$BR$21,IF(P115=$BS$17,$BS$21,IF(P115=$BT$17,$BT$21))))),IF(M115=$BO$22,IF(P115=$BP$17,$BP$22,IF(P115=$BQ$17,$BQ$22,IF(P115=$BR$17,$BR$22,IF(P115=$BS$17,$BS$22,IF(P115=$BT$17,$BT$22))))),"")))))</f>
        <v>Alto</v>
      </c>
      <c r="T115" s="117" t="s">
        <v>180</v>
      </c>
      <c r="U115" s="344" t="s">
        <v>546</v>
      </c>
      <c r="V115" s="312" t="s">
        <v>547</v>
      </c>
      <c r="W115" s="312" t="s">
        <v>548</v>
      </c>
      <c r="X115" s="312" t="s">
        <v>549</v>
      </c>
      <c r="Y115" s="313" t="s">
        <v>550</v>
      </c>
      <c r="Z115" s="314" t="s">
        <v>551</v>
      </c>
      <c r="AA115" s="314" t="s">
        <v>552</v>
      </c>
      <c r="AB115" s="217" t="s">
        <v>40</v>
      </c>
      <c r="AC115" s="218">
        <f>IF(AB115=Listas!$B$46,Listas!$C$46,IF(AB115=Listas!$B$47,Listas!$C$47,IF(AB115=Listas!$B$48,Listas!$C$48,"")))</f>
        <v>0.25</v>
      </c>
      <c r="AD115" s="219" t="str">
        <f>IF(OR(AB115=Listas!$F$53,AB115=Listas!$F$54),Listas!$G$53,IF(AB115=Listas!$F$55,Listas!$G$55,""))</f>
        <v>Probabilidad</v>
      </c>
      <c r="AE115" s="217" t="s">
        <v>43</v>
      </c>
      <c r="AF115" s="218">
        <f>+IF(AE115=Listas!$E$46,Listas!$F$46,IF(AE115=Listas!$E$47,Listas!$F$47,""))</f>
        <v>0.15</v>
      </c>
      <c r="AG115" s="239">
        <f>IFERROR(AC115+AF115,"")</f>
        <v>0.4</v>
      </c>
      <c r="AH115" s="240" t="s">
        <v>57</v>
      </c>
      <c r="AI115" s="221" t="s">
        <v>58</v>
      </c>
      <c r="AJ115" s="241" t="s">
        <v>59</v>
      </c>
      <c r="AK115" s="223" t="str">
        <f t="shared" si="12"/>
        <v>Baja</v>
      </c>
      <c r="AL115" s="224">
        <f>IF(AD115=Listas!$G$53,N115-(N115*AG115),N115)</f>
        <v>0.36</v>
      </c>
      <c r="AM115" s="564">
        <f>+IF(AL124="","",AL124)</f>
        <v>0.12959999999999999</v>
      </c>
      <c r="AN115" s="223" t="str">
        <f>IF(AO115="","",IF(AO115&lt;=20%,"Leve",IF(AO115&lt;=40%,"Menor",IF(AO115&lt;=60%,"Moderado",IF(AO115&lt;=80%,"Mayor","Catastrófico")))))</f>
        <v>Mayor</v>
      </c>
      <c r="AO115" s="224">
        <f>IF(AD115=Listas!$G$55,Q115-(Q115*AG115),Q115)</f>
        <v>0.8</v>
      </c>
      <c r="AP115" s="564">
        <f>+IF(AO124="","",AO124)</f>
        <v>0.8</v>
      </c>
      <c r="AQ115" s="540" t="str">
        <f>+IF(AM115=0,"",IF(AM115&lt;=$BN$22,$BO$22,IF(AM115&lt;=$BN$21,$BO$21,IF(AM115&lt;=$BN$20,$BO$20,IF(AM115&lt;=$BN$19,$BO$19,IF(AM115&lt;=$BN$18,$BO$18,""))))))</f>
        <v>Muy Baja</v>
      </c>
      <c r="AR115" s="540" t="str">
        <f>+IF(AP115=0,"",IF(AP115&lt;=$BP$16,$BP$17,IF(AP115&lt;=$BQ$16,$BQ$17,IF(AP115&lt;=$BR$16,$BR$17,IF(AP115&lt;=$BS$16,$BS$17,IF(AP115&lt;=$BT$16,$BT$17,""))))))</f>
        <v>Mayor</v>
      </c>
      <c r="AS115" s="540" t="str">
        <f>IF(AQ115=$BO$18,IF(AR115=$BP$17,$BP$18,IF(AR115=$BQ$17,$BQ$18,IF(AR115=$BR$17,$BR$18,IF(AR115=$BS$17,$BS$18,IF(AR115=$BT$17,$BT$18))))),IF(AQ115=$BO$19,IF(AR115=$BP$17,$BP$19,IF(AR115=$BQ$17,$BQ$19,IF(AR115=$BR$17,$BR$19,IF(AR115=$BS$17,$BS$19,IF(AR115=$BT$17,$BT$19))))),IF(AQ115=$BO$20,IF(AR115=$BP$17,$BP$20,IF(AR115=$BQ$17,$BQ$20,IF(AR115=$BR$17,$BR$20,IF(AR115=$BS$17,$BS$20,IF(AR115=$BT$17,$BT$20))))),IF(AQ115=$BO$21,IF(AR115=$BP$17,$BP$21,IF(AR115=$BQ$17,$BQ$21,IF(AR115=$BR$17,$BR$21,IF(AR115=$BS$17,$BS$21,IF(AR115=$BT$17,$BT$21))))),IF(AQ115=$BO$22,IF(AR115=$BP$17,$BP$22,IF(AR115=$BQ$17,$BQ$22,IF(AR115=$BR$17,$BR$22,IF(AR115=$BS$17,$BS$22,IF(AR115=$BT$17,$BT$22))))),"")))))</f>
        <v>Alto</v>
      </c>
      <c r="AT115" s="563" t="str">
        <f>IF(AU115="","",IF(AU115=Listas!$F$61,Listas!$G$61,IF(AU115=Listas!$E$64,Listas!$G$64)))</f>
        <v>Requiere Plan de Acción</v>
      </c>
      <c r="AU115" s="561" t="str">
        <f>IF(AS115="","",IF(OR(AS115=Listas!$E$61,AS115=Listas!$E$62),Listas!$F$61,IF(AS115=Listas!$E$63,Listas!$F$63,IF(AS115=Listas!$E$64,Listas!$F$64))))</f>
        <v>Reducir, evitar, compartir o transferir el riesgo</v>
      </c>
      <c r="AV115" s="249" t="s">
        <v>80</v>
      </c>
      <c r="AW115" s="280" t="s">
        <v>553</v>
      </c>
      <c r="AX115" s="308" t="s">
        <v>554</v>
      </c>
      <c r="AY115" s="365" t="s">
        <v>555</v>
      </c>
      <c r="AZ115" s="365" t="s">
        <v>203</v>
      </c>
      <c r="BA115" s="399" t="s">
        <v>556</v>
      </c>
    </row>
    <row r="116" spans="2:53" ht="265.5" customHeight="1" thickTop="1" thickBot="1" x14ac:dyDescent="0.4">
      <c r="B116" s="479" t="s">
        <v>540</v>
      </c>
      <c r="C116" s="465"/>
      <c r="D116" s="545"/>
      <c r="E116" s="484"/>
      <c r="F116" s="487"/>
      <c r="G116" s="487"/>
      <c r="H116" s="490"/>
      <c r="I116" s="490"/>
      <c r="J116" s="493"/>
      <c r="K116" s="490"/>
      <c r="L116" s="496"/>
      <c r="M116" s="499"/>
      <c r="N116" s="505"/>
      <c r="O116" s="496"/>
      <c r="P116" s="502"/>
      <c r="Q116" s="505"/>
      <c r="R116" s="243"/>
      <c r="S116" s="502"/>
      <c r="T116" s="111" t="s">
        <v>192</v>
      </c>
      <c r="U116" s="6" t="s">
        <v>557</v>
      </c>
      <c r="V116" s="338" t="s">
        <v>547</v>
      </c>
      <c r="W116" s="317" t="s">
        <v>558</v>
      </c>
      <c r="X116" s="317" t="s">
        <v>559</v>
      </c>
      <c r="Y116" s="318" t="s">
        <v>560</v>
      </c>
      <c r="Z116" s="319" t="s">
        <v>561</v>
      </c>
      <c r="AA116" s="314" t="s">
        <v>443</v>
      </c>
      <c r="AB116" s="190" t="s">
        <v>40</v>
      </c>
      <c r="AC116" s="191">
        <f>IF(AB116=Listas!$B$46,Listas!$C$46,IF(AB116=Listas!$B$47,Listas!$C$47,IF(AB116=Listas!$B$48,Listas!$C$48,"")))</f>
        <v>0.25</v>
      </c>
      <c r="AD116" s="192" t="str">
        <f>IF(OR(AB116=Listas!$F$53,AB116=Listas!$F$54),Listas!$G$53,IF(AB116=Listas!$F$55,Listas!$G$55,""))</f>
        <v>Probabilidad</v>
      </c>
      <c r="AE116" s="190" t="s">
        <v>43</v>
      </c>
      <c r="AF116" s="121">
        <f>+IF(AE116=Listas!$E$46,Listas!$F$46,IF(AE116=Listas!$E$47,Listas!$F$47,""))</f>
        <v>0.15</v>
      </c>
      <c r="AG116" s="193">
        <f>IFERROR(AC116+AF116,"")</f>
        <v>0.4</v>
      </c>
      <c r="AH116" s="190" t="s">
        <v>57</v>
      </c>
      <c r="AI116" s="194" t="s">
        <v>58</v>
      </c>
      <c r="AJ116" s="195" t="s">
        <v>59</v>
      </c>
      <c r="AK116" s="180" t="str">
        <f t="shared" si="12"/>
        <v>Baja</v>
      </c>
      <c r="AL116" s="181">
        <f>IF(AD116=Listas!$G$53,AL115-(AL115*AG116),AL115)</f>
        <v>0.216</v>
      </c>
      <c r="AM116" s="508"/>
      <c r="AN116" s="180" t="str">
        <f t="shared" ref="AN116:AN124" si="18">IF(AO116="","",IF(AO116&lt;=20%,"Leve",IF(AO116&lt;=40%,"Menor",IF(AO116&lt;=60%,"Moderado",IF(AO116&lt;=80%,"Mayor","Catastrófico")))))</f>
        <v>Mayor</v>
      </c>
      <c r="AO116" s="181">
        <f>IF(AD116=Listas!$G$55,AO115-(AO115*AG116),AO115)</f>
        <v>0.8</v>
      </c>
      <c r="AP116" s="508"/>
      <c r="AQ116" s="470"/>
      <c r="AR116" s="470"/>
      <c r="AS116" s="470"/>
      <c r="AT116" s="473"/>
      <c r="AU116" s="476"/>
      <c r="AV116" s="250" t="s">
        <v>80</v>
      </c>
      <c r="AW116" s="112" t="s">
        <v>562</v>
      </c>
      <c r="AX116" s="309" t="s">
        <v>563</v>
      </c>
      <c r="AY116" s="367" t="s">
        <v>555</v>
      </c>
      <c r="AZ116" s="367" t="s">
        <v>203</v>
      </c>
      <c r="BA116" s="402" t="s">
        <v>564</v>
      </c>
    </row>
    <row r="117" spans="2:53" ht="307.5" customHeight="1" thickTop="1" thickBot="1" x14ac:dyDescent="0.4">
      <c r="B117" s="479" t="s">
        <v>540</v>
      </c>
      <c r="C117" s="465"/>
      <c r="D117" s="545"/>
      <c r="E117" s="484"/>
      <c r="F117" s="487"/>
      <c r="G117" s="487"/>
      <c r="H117" s="490"/>
      <c r="I117" s="490"/>
      <c r="J117" s="493"/>
      <c r="K117" s="490"/>
      <c r="L117" s="496"/>
      <c r="M117" s="499"/>
      <c r="N117" s="505"/>
      <c r="O117" s="496"/>
      <c r="P117" s="502"/>
      <c r="Q117" s="505"/>
      <c r="R117" s="244"/>
      <c r="S117" s="502"/>
      <c r="T117" s="111" t="s">
        <v>208</v>
      </c>
      <c r="U117" s="6" t="s">
        <v>565</v>
      </c>
      <c r="V117" s="319" t="s">
        <v>547</v>
      </c>
      <c r="W117" s="337" t="s">
        <v>566</v>
      </c>
      <c r="X117" s="338" t="s">
        <v>567</v>
      </c>
      <c r="Y117" s="317" t="s">
        <v>568</v>
      </c>
      <c r="Z117" s="317" t="s">
        <v>569</v>
      </c>
      <c r="AA117" s="317" t="s">
        <v>570</v>
      </c>
      <c r="AB117" s="202" t="s">
        <v>40</v>
      </c>
      <c r="AC117" s="191">
        <f>IF(AB117=Listas!$B$46,Listas!$C$46,IF(AB117=Listas!$B$47,Listas!$C$47,IF(AB117=Listas!$B$48,Listas!$C$48,"")))</f>
        <v>0.25</v>
      </c>
      <c r="AD117" s="192" t="str">
        <f>IF(OR(AB117=Listas!$F$53,AB117=Listas!$F$54),Listas!$G$53,IF(AB117=Listas!$F$55,Listas!$G$55,""))</f>
        <v>Probabilidad</v>
      </c>
      <c r="AE117" s="190" t="s">
        <v>43</v>
      </c>
      <c r="AF117" s="121">
        <f>+IF(AE117=Listas!$E$46,Listas!$F$46,IF(AE117=Listas!$E$47,Listas!$F$47,""))</f>
        <v>0.15</v>
      </c>
      <c r="AG117" s="193">
        <f>IFERROR(AC117+AF117,"")</f>
        <v>0.4</v>
      </c>
      <c r="AH117" s="196" t="s">
        <v>57</v>
      </c>
      <c r="AI117" s="197" t="s">
        <v>58</v>
      </c>
      <c r="AJ117" s="198" t="s">
        <v>59</v>
      </c>
      <c r="AK117" s="180" t="str">
        <f t="shared" si="12"/>
        <v>Muy baja</v>
      </c>
      <c r="AL117" s="181">
        <f>IF(AD117=Listas!$G$53,AL116-(AL116*AG117),AL116)</f>
        <v>0.12959999999999999</v>
      </c>
      <c r="AM117" s="508"/>
      <c r="AN117" s="180" t="str">
        <f t="shared" si="18"/>
        <v>Mayor</v>
      </c>
      <c r="AO117" s="181">
        <f>IF(AD117=Listas!$G$55,AO116-(AO116*AG117),AO116)</f>
        <v>0.8</v>
      </c>
      <c r="AP117" s="508"/>
      <c r="AQ117" s="470"/>
      <c r="AR117" s="470"/>
      <c r="AS117" s="470"/>
      <c r="AT117" s="473"/>
      <c r="AU117" s="476"/>
      <c r="AV117" s="250" t="s">
        <v>90</v>
      </c>
      <c r="AW117" s="412" t="s">
        <v>571</v>
      </c>
      <c r="AX117" s="380" t="s">
        <v>572</v>
      </c>
      <c r="AY117" s="381" t="s">
        <v>573</v>
      </c>
      <c r="AZ117" s="381" t="s">
        <v>573</v>
      </c>
      <c r="BA117" s="403" t="s">
        <v>574</v>
      </c>
    </row>
    <row r="118" spans="2:53" ht="15.65" hidden="1" customHeight="1" thickBot="1" x14ac:dyDescent="0.4">
      <c r="B118" s="479" t="s">
        <v>540</v>
      </c>
      <c r="C118" s="277"/>
      <c r="D118" s="545"/>
      <c r="E118" s="484"/>
      <c r="F118" s="487"/>
      <c r="G118" s="487"/>
      <c r="H118" s="490"/>
      <c r="I118" s="490"/>
      <c r="J118" s="493"/>
      <c r="K118" s="490"/>
      <c r="L118" s="496"/>
      <c r="M118" s="499"/>
      <c r="N118" s="505"/>
      <c r="O118" s="496"/>
      <c r="P118" s="502"/>
      <c r="Q118" s="505"/>
      <c r="R118" s="244"/>
      <c r="S118" s="502"/>
      <c r="T118" s="111" t="s">
        <v>225</v>
      </c>
      <c r="U118" s="5"/>
      <c r="V118" s="327"/>
      <c r="W118" s="327"/>
      <c r="X118" s="327"/>
      <c r="Y118" s="327"/>
      <c r="Z118" s="327"/>
      <c r="AA118" s="327"/>
      <c r="AB118" s="190"/>
      <c r="AC118" s="191" t="str">
        <f>IF(AB118=Listas!$B$46,Listas!$C$46,IF(AB118=Listas!$B$47,Listas!$C$47,IF(AB118=Listas!$B$48,Listas!$C$48,"")))</f>
        <v/>
      </c>
      <c r="AD118" s="192" t="str">
        <f>IF(OR(AB118=Listas!$F$53,AB118=Listas!$F$54),Listas!$G$53,IF(AB118=Listas!$F$55,Listas!$G$55,""))</f>
        <v/>
      </c>
      <c r="AE118" s="190"/>
      <c r="AF118" s="121" t="str">
        <f>+IF(AE118=Listas!$E$46,Listas!$F$46,IF(AE118=Listas!$E$47,Listas!$F$47,""))</f>
        <v/>
      </c>
      <c r="AG118" s="193" t="str">
        <f t="shared" ref="AG118:AG124" si="19">IFERROR(AC118+AF118,"")</f>
        <v/>
      </c>
      <c r="AH118" s="199"/>
      <c r="AI118" s="200"/>
      <c r="AJ118" s="201"/>
      <c r="AK118" s="180" t="str">
        <f t="shared" si="12"/>
        <v>Muy baja</v>
      </c>
      <c r="AL118" s="181">
        <f>IF(AD118=Listas!$G$53,AL117-(AL117*AG118),AL117)</f>
        <v>0.12959999999999999</v>
      </c>
      <c r="AM118" s="508"/>
      <c r="AN118" s="180" t="str">
        <f t="shared" si="18"/>
        <v>Mayor</v>
      </c>
      <c r="AO118" s="181">
        <f>IF(AD118=Listas!$G$55,AO117-(AO117*AG118),AO117)</f>
        <v>0.8</v>
      </c>
      <c r="AP118" s="508"/>
      <c r="AQ118" s="470"/>
      <c r="AR118" s="470"/>
      <c r="AS118" s="470"/>
      <c r="AT118" s="473"/>
      <c r="AU118" s="476"/>
      <c r="AV118" s="252"/>
      <c r="AW118" s="395"/>
      <c r="AX118" s="379"/>
      <c r="AY118" s="379"/>
      <c r="AZ118" s="379"/>
      <c r="BA118" s="379"/>
    </row>
    <row r="119" spans="2:53" ht="14.15" hidden="1" customHeight="1" thickTop="1" x14ac:dyDescent="0.35">
      <c r="B119" s="479" t="s">
        <v>540</v>
      </c>
      <c r="C119" s="277"/>
      <c r="D119" s="545"/>
      <c r="E119" s="484"/>
      <c r="F119" s="487"/>
      <c r="G119" s="487"/>
      <c r="H119" s="490"/>
      <c r="I119" s="490"/>
      <c r="J119" s="493"/>
      <c r="K119" s="490"/>
      <c r="L119" s="496"/>
      <c r="M119" s="499"/>
      <c r="N119" s="505"/>
      <c r="O119" s="496"/>
      <c r="P119" s="502"/>
      <c r="Q119" s="505"/>
      <c r="R119" s="244"/>
      <c r="S119" s="502"/>
      <c r="T119" s="111" t="s">
        <v>238</v>
      </c>
      <c r="U119" s="5"/>
      <c r="V119" s="327"/>
      <c r="W119" s="327"/>
      <c r="X119" s="327"/>
      <c r="Y119" s="327"/>
      <c r="Z119" s="327"/>
      <c r="AA119" s="327"/>
      <c r="AB119" s="202"/>
      <c r="AC119" s="191" t="str">
        <f>IF(AB119=Listas!$B$46,Listas!$C$46,IF(AB119=Listas!$B$47,Listas!$C$47,IF(AB119=Listas!$B$48,Listas!$C$48,"")))</f>
        <v/>
      </c>
      <c r="AD119" s="192" t="str">
        <f>IF(OR(AB119=Listas!$F$53,AB119=Listas!$F$54),Listas!$G$53,IF(AB119=Listas!$F$55,Listas!$G$55,""))</f>
        <v/>
      </c>
      <c r="AE119" s="202"/>
      <c r="AF119" s="121" t="str">
        <f>+IF(AE119=Listas!$E$46,Listas!$F$46,IF(AE119=Listas!$E$47,Listas!$F$47,""))</f>
        <v/>
      </c>
      <c r="AG119" s="193" t="str">
        <f t="shared" si="19"/>
        <v/>
      </c>
      <c r="AH119" s="190"/>
      <c r="AI119" s="194"/>
      <c r="AJ119" s="195"/>
      <c r="AK119" s="180" t="str">
        <f t="shared" si="12"/>
        <v>Muy baja</v>
      </c>
      <c r="AL119" s="181">
        <f>IF(AD119=Listas!$G$53,AL118-(AL118*AG119),AL118)</f>
        <v>0.12959999999999999</v>
      </c>
      <c r="AM119" s="508"/>
      <c r="AN119" s="180" t="str">
        <f t="shared" si="18"/>
        <v>Mayor</v>
      </c>
      <c r="AO119" s="181">
        <f>IF(AD119=Listas!$G$55,AO118-(AO118*AG119),AO118)</f>
        <v>0.8</v>
      </c>
      <c r="AP119" s="508"/>
      <c r="AQ119" s="470"/>
      <c r="AR119" s="470"/>
      <c r="AS119" s="470"/>
      <c r="AT119" s="473"/>
      <c r="AU119" s="476"/>
      <c r="AV119" s="253"/>
      <c r="AW119" s="396"/>
      <c r="AX119" s="379"/>
      <c r="AY119" s="379"/>
      <c r="AZ119" s="379"/>
      <c r="BA119" s="379"/>
    </row>
    <row r="120" spans="2:53" ht="14.5" hidden="1" customHeight="1" thickTop="1" x14ac:dyDescent="0.35">
      <c r="B120" s="479" t="s">
        <v>540</v>
      </c>
      <c r="C120" s="277"/>
      <c r="D120" s="545"/>
      <c r="E120" s="484"/>
      <c r="F120" s="487"/>
      <c r="G120" s="487"/>
      <c r="H120" s="490"/>
      <c r="I120" s="490"/>
      <c r="J120" s="493"/>
      <c r="K120" s="490"/>
      <c r="L120" s="496"/>
      <c r="M120" s="499"/>
      <c r="N120" s="505"/>
      <c r="O120" s="496"/>
      <c r="P120" s="502"/>
      <c r="Q120" s="505"/>
      <c r="R120" s="245"/>
      <c r="S120" s="502"/>
      <c r="T120" s="111" t="s">
        <v>246</v>
      </c>
      <c r="U120" s="5"/>
      <c r="V120" s="327"/>
      <c r="W120" s="327"/>
      <c r="X120" s="327"/>
      <c r="Y120" s="327"/>
      <c r="Z120" s="327"/>
      <c r="AA120" s="327"/>
      <c r="AB120" s="202"/>
      <c r="AC120" s="191" t="str">
        <f>IF(AB120=Listas!$B$46,Listas!$C$46,IF(AB120=Listas!$B$47,Listas!$C$47,IF(AB120=Listas!$B$48,Listas!$C$48,"")))</f>
        <v/>
      </c>
      <c r="AD120" s="192" t="str">
        <f>IF(OR(AB120=Listas!$F$53,AB120=Listas!$F$54),Listas!$G$53,IF(AB120=Listas!$F$55,Listas!$G$55,""))</f>
        <v/>
      </c>
      <c r="AE120" s="202"/>
      <c r="AF120" s="121" t="str">
        <f>+IF(AE120=Listas!$E$46,Listas!$F$46,IF(AE120=Listas!$E$47,Listas!$F$47,""))</f>
        <v/>
      </c>
      <c r="AG120" s="193" t="str">
        <f t="shared" si="19"/>
        <v/>
      </c>
      <c r="AH120" s="190"/>
      <c r="AI120" s="194"/>
      <c r="AJ120" s="195"/>
      <c r="AK120" s="180" t="str">
        <f t="shared" si="12"/>
        <v>Muy baja</v>
      </c>
      <c r="AL120" s="181">
        <f>IF(AD120=Listas!$G$53,AL119-(AL119*AG120),AL119)</f>
        <v>0.12959999999999999</v>
      </c>
      <c r="AM120" s="508"/>
      <c r="AN120" s="180" t="str">
        <f t="shared" si="18"/>
        <v>Mayor</v>
      </c>
      <c r="AO120" s="181">
        <f>IF(AD120=Listas!$G$55,AO119-(AO119*AG120),AO119)</f>
        <v>0.8</v>
      </c>
      <c r="AP120" s="508"/>
      <c r="AQ120" s="470"/>
      <c r="AR120" s="470"/>
      <c r="AS120" s="470"/>
      <c r="AT120" s="473"/>
      <c r="AU120" s="476"/>
      <c r="AV120" s="254"/>
      <c r="AW120" s="396"/>
      <c r="AX120" s="379"/>
      <c r="AY120" s="379"/>
      <c r="AZ120" s="379"/>
      <c r="BA120" s="379"/>
    </row>
    <row r="121" spans="2:53" ht="14.15" hidden="1" customHeight="1" thickTop="1" x14ac:dyDescent="0.35">
      <c r="B121" s="479" t="s">
        <v>540</v>
      </c>
      <c r="C121" s="277"/>
      <c r="D121" s="545"/>
      <c r="E121" s="484"/>
      <c r="F121" s="487"/>
      <c r="G121" s="487"/>
      <c r="H121" s="490"/>
      <c r="I121" s="490"/>
      <c r="J121" s="493"/>
      <c r="K121" s="490"/>
      <c r="L121" s="496"/>
      <c r="M121" s="499"/>
      <c r="N121" s="505"/>
      <c r="O121" s="496"/>
      <c r="P121" s="502"/>
      <c r="Q121" s="505"/>
      <c r="R121" s="246"/>
      <c r="S121" s="502"/>
      <c r="T121" s="111" t="s">
        <v>252</v>
      </c>
      <c r="U121" s="5"/>
      <c r="V121" s="327"/>
      <c r="W121" s="327"/>
      <c r="X121" s="327"/>
      <c r="Y121" s="327"/>
      <c r="Z121" s="327"/>
      <c r="AA121" s="327"/>
      <c r="AB121" s="202"/>
      <c r="AC121" s="191" t="str">
        <f>IF(AB121=Listas!$B$46,Listas!$C$46,IF(AB121=Listas!$B$47,Listas!$C$47,IF(AB121=Listas!$B$48,Listas!$C$48,"")))</f>
        <v/>
      </c>
      <c r="AD121" s="192" t="str">
        <f>IF(OR(AB121=Listas!$F$53,AB121=Listas!$F$54),Listas!$G$53,IF(AB121=Listas!$F$55,Listas!$G$55,""))</f>
        <v/>
      </c>
      <c r="AE121" s="202"/>
      <c r="AF121" s="121" t="str">
        <f>+IF(AE121=Listas!$E$46,Listas!$F$46,IF(AE121=Listas!$E$47,Listas!$F$47,""))</f>
        <v/>
      </c>
      <c r="AG121" s="193" t="str">
        <f t="shared" si="19"/>
        <v/>
      </c>
      <c r="AH121" s="190"/>
      <c r="AI121" s="194"/>
      <c r="AJ121" s="195"/>
      <c r="AK121" s="180" t="str">
        <f t="shared" ref="AK121:AK144" si="20">IF(AL121="","",IF(AL121&lt;=20%,"Muy baja",IF(AL121&lt;=40%,"Baja",IF(AL121&lt;=60%,"Media",IF(AL121&lt;=80%,"Alta","Muy alta")))))</f>
        <v>Muy baja</v>
      </c>
      <c r="AL121" s="181">
        <f>IF(AD121=Listas!$G$53,AL120-(AL120*AG121),AL120)</f>
        <v>0.12959999999999999</v>
      </c>
      <c r="AM121" s="508"/>
      <c r="AN121" s="180" t="str">
        <f t="shared" si="18"/>
        <v>Mayor</v>
      </c>
      <c r="AO121" s="181">
        <f>IF(AD121=Listas!$G$55,AO120-(AO120*AG121),AO120)</f>
        <v>0.8</v>
      </c>
      <c r="AP121" s="508"/>
      <c r="AQ121" s="470"/>
      <c r="AR121" s="470"/>
      <c r="AS121" s="470"/>
      <c r="AT121" s="473"/>
      <c r="AU121" s="476"/>
      <c r="AV121" s="254"/>
      <c r="AW121" s="396"/>
      <c r="AX121" s="379"/>
      <c r="AY121" s="379"/>
      <c r="AZ121" s="379"/>
      <c r="BA121" s="379"/>
    </row>
    <row r="122" spans="2:53" ht="14.15" hidden="1" customHeight="1" thickTop="1" x14ac:dyDescent="0.35">
      <c r="B122" s="479" t="s">
        <v>540</v>
      </c>
      <c r="C122" s="277"/>
      <c r="D122" s="545"/>
      <c r="E122" s="484"/>
      <c r="F122" s="487"/>
      <c r="G122" s="487"/>
      <c r="H122" s="490"/>
      <c r="I122" s="490"/>
      <c r="J122" s="493"/>
      <c r="K122" s="490"/>
      <c r="L122" s="496"/>
      <c r="M122" s="499"/>
      <c r="N122" s="505"/>
      <c r="O122" s="496"/>
      <c r="P122" s="502"/>
      <c r="Q122" s="505"/>
      <c r="R122" s="246"/>
      <c r="S122" s="502"/>
      <c r="T122" s="111" t="s">
        <v>257</v>
      </c>
      <c r="U122" s="5"/>
      <c r="V122" s="327"/>
      <c r="W122" s="327"/>
      <c r="X122" s="327"/>
      <c r="Y122" s="327"/>
      <c r="Z122" s="327"/>
      <c r="AA122" s="327"/>
      <c r="AB122" s="202"/>
      <c r="AC122" s="191" t="str">
        <f>IF(AB122=Listas!$B$46,Listas!$C$46,IF(AB122=Listas!$B$47,Listas!$C$47,IF(AB122=Listas!$B$48,Listas!$C$48,"")))</f>
        <v/>
      </c>
      <c r="AD122" s="192" t="str">
        <f>IF(OR(AB122=Listas!$F$53,AB122=Listas!$F$54),Listas!$G$53,IF(AB122=Listas!$F$55,Listas!$G$55,""))</f>
        <v/>
      </c>
      <c r="AE122" s="202"/>
      <c r="AF122" s="121" t="str">
        <f>+IF(AE122=Listas!$E$46,Listas!$F$46,IF(AE122=Listas!$E$47,Listas!$F$47,""))</f>
        <v/>
      </c>
      <c r="AG122" s="193" t="str">
        <f t="shared" si="19"/>
        <v/>
      </c>
      <c r="AH122" s="190"/>
      <c r="AI122" s="194"/>
      <c r="AJ122" s="195"/>
      <c r="AK122" s="180" t="str">
        <f t="shared" si="20"/>
        <v>Muy baja</v>
      </c>
      <c r="AL122" s="181">
        <f>IF(AD122=Listas!$G$53,AL121-(AL121*AG122),AL121)</f>
        <v>0.12959999999999999</v>
      </c>
      <c r="AM122" s="508"/>
      <c r="AN122" s="180" t="str">
        <f t="shared" si="18"/>
        <v>Mayor</v>
      </c>
      <c r="AO122" s="181">
        <f>IF(AD122=Listas!$G$55,AO121-(AO121*AG122),AO121)</f>
        <v>0.8</v>
      </c>
      <c r="AP122" s="508"/>
      <c r="AQ122" s="470"/>
      <c r="AR122" s="470"/>
      <c r="AS122" s="470"/>
      <c r="AT122" s="473"/>
      <c r="AU122" s="476"/>
      <c r="AV122" s="254"/>
      <c r="AW122" s="396"/>
      <c r="AX122" s="379"/>
      <c r="AY122" s="379"/>
      <c r="AZ122" s="379"/>
      <c r="BA122" s="379"/>
    </row>
    <row r="123" spans="2:53" ht="14.15" hidden="1" customHeight="1" thickTop="1" x14ac:dyDescent="0.35">
      <c r="B123" s="479" t="s">
        <v>540</v>
      </c>
      <c r="C123" s="277"/>
      <c r="D123" s="545"/>
      <c r="E123" s="484"/>
      <c r="F123" s="487"/>
      <c r="G123" s="487"/>
      <c r="H123" s="490"/>
      <c r="I123" s="490"/>
      <c r="J123" s="493"/>
      <c r="K123" s="490"/>
      <c r="L123" s="496"/>
      <c r="M123" s="499"/>
      <c r="N123" s="505"/>
      <c r="O123" s="496"/>
      <c r="P123" s="502"/>
      <c r="Q123" s="505"/>
      <c r="R123" s="246"/>
      <c r="S123" s="502"/>
      <c r="T123" s="111" t="s">
        <v>260</v>
      </c>
      <c r="U123" s="5"/>
      <c r="V123" s="327"/>
      <c r="W123" s="327"/>
      <c r="X123" s="327"/>
      <c r="Y123" s="327"/>
      <c r="Z123" s="327"/>
      <c r="AA123" s="327"/>
      <c r="AB123" s="202"/>
      <c r="AC123" s="191" t="str">
        <f>IF(AB123=Listas!$B$46,Listas!$C$46,IF(AB123=Listas!$B$47,Listas!$C$47,IF(AB123=Listas!$B$48,Listas!$C$48,"")))</f>
        <v/>
      </c>
      <c r="AD123" s="192" t="str">
        <f>IF(OR(AB123=Listas!$F$53,AB123=Listas!$F$54),Listas!$G$53,IF(AB123=Listas!$F$55,Listas!$G$55,""))</f>
        <v/>
      </c>
      <c r="AE123" s="202"/>
      <c r="AF123" s="121" t="str">
        <f>+IF(AE123=Listas!$E$46,Listas!$F$46,IF(AE123=Listas!$E$47,Listas!$F$47,""))</f>
        <v/>
      </c>
      <c r="AG123" s="193" t="str">
        <f t="shared" si="19"/>
        <v/>
      </c>
      <c r="AH123" s="190"/>
      <c r="AI123" s="194"/>
      <c r="AJ123" s="195"/>
      <c r="AK123" s="180" t="str">
        <f t="shared" si="20"/>
        <v>Muy baja</v>
      </c>
      <c r="AL123" s="181">
        <f>IF(AD123=Listas!$G$53,AL122-(AL122*AG123),AL122)</f>
        <v>0.12959999999999999</v>
      </c>
      <c r="AM123" s="508"/>
      <c r="AN123" s="180" t="str">
        <f t="shared" si="18"/>
        <v>Mayor</v>
      </c>
      <c r="AO123" s="181">
        <f>IF(AD123=Listas!$G$55,AO122-(AO122*AG123),AO122)</f>
        <v>0.8</v>
      </c>
      <c r="AP123" s="508"/>
      <c r="AQ123" s="470"/>
      <c r="AR123" s="470"/>
      <c r="AS123" s="470"/>
      <c r="AT123" s="473"/>
      <c r="AU123" s="476"/>
      <c r="AV123" s="254"/>
      <c r="AW123" s="396"/>
      <c r="AX123" s="379"/>
      <c r="AY123" s="379"/>
      <c r="AZ123" s="379"/>
      <c r="BA123" s="379"/>
    </row>
    <row r="124" spans="2:53" ht="14.5" hidden="1" customHeight="1" thickTop="1" x14ac:dyDescent="0.35">
      <c r="B124" s="479" t="s">
        <v>540</v>
      </c>
      <c r="C124" s="277"/>
      <c r="D124" s="545"/>
      <c r="E124" s="485"/>
      <c r="F124" s="488"/>
      <c r="G124" s="488"/>
      <c r="H124" s="491"/>
      <c r="I124" s="491"/>
      <c r="J124" s="494"/>
      <c r="K124" s="490"/>
      <c r="L124" s="496"/>
      <c r="M124" s="500"/>
      <c r="N124" s="506"/>
      <c r="O124" s="497"/>
      <c r="P124" s="503"/>
      <c r="Q124" s="506"/>
      <c r="R124" s="247"/>
      <c r="S124" s="503"/>
      <c r="T124" s="111" t="s">
        <v>261</v>
      </c>
      <c r="U124" s="115"/>
      <c r="V124" s="321"/>
      <c r="W124" s="321"/>
      <c r="X124" s="321"/>
      <c r="Y124" s="321"/>
      <c r="Z124" s="321"/>
      <c r="AA124" s="321"/>
      <c r="AB124" s="203"/>
      <c r="AC124" s="204" t="str">
        <f>IF(AB124=Listas!$B$46,Listas!$C$46,IF(AB124=Listas!$B$47,Listas!$C$47,IF(AB124=Listas!$B$48,Listas!$C$48,"")))</f>
        <v/>
      </c>
      <c r="AD124" s="205" t="str">
        <f>IF(OR(AB124=Listas!$F$53,AB124=Listas!$F$54),Listas!$G$53,IF(AB124=Listas!$F$55,Listas!$G$55,""))</f>
        <v/>
      </c>
      <c r="AE124" s="203"/>
      <c r="AF124" s="122" t="str">
        <f>+IF(AE124=Listas!$E$46,Listas!$F$46,IF(AE124=Listas!$E$47,Listas!$F$47,""))</f>
        <v/>
      </c>
      <c r="AG124" s="206" t="str">
        <f t="shared" si="19"/>
        <v/>
      </c>
      <c r="AH124" s="207"/>
      <c r="AI124" s="208"/>
      <c r="AJ124" s="209"/>
      <c r="AK124" s="182" t="str">
        <f t="shared" si="20"/>
        <v>Muy baja</v>
      </c>
      <c r="AL124" s="183">
        <f>IF(AD124=Listas!$G$53,AL123-(AL123*AG124),AL123)</f>
        <v>0.12959999999999999</v>
      </c>
      <c r="AM124" s="509"/>
      <c r="AN124" s="182" t="str">
        <f t="shared" si="18"/>
        <v>Mayor</v>
      </c>
      <c r="AO124" s="183">
        <f>IF(AD124=Listas!$G$55,AO123-(AO123*AG124),AO123)</f>
        <v>0.8</v>
      </c>
      <c r="AP124" s="509"/>
      <c r="AQ124" s="471"/>
      <c r="AR124" s="471"/>
      <c r="AS124" s="471"/>
      <c r="AT124" s="474"/>
      <c r="AU124" s="477"/>
      <c r="AV124" s="255"/>
      <c r="AW124" s="397"/>
      <c r="AX124" s="379"/>
      <c r="AY124" s="379"/>
      <c r="AZ124" s="379"/>
      <c r="BA124" s="379"/>
    </row>
    <row r="125" spans="2:53" ht="111" customHeight="1" thickTop="1" thickBot="1" x14ac:dyDescent="0.4">
      <c r="B125" s="543" t="s">
        <v>111</v>
      </c>
      <c r="C125" s="465" t="s">
        <v>575</v>
      </c>
      <c r="D125" s="544" t="s">
        <v>1</v>
      </c>
      <c r="E125" s="483" t="s">
        <v>576</v>
      </c>
      <c r="F125" s="486" t="s">
        <v>577</v>
      </c>
      <c r="G125" s="486" t="s">
        <v>578</v>
      </c>
      <c r="H125" s="489" t="s">
        <v>23</v>
      </c>
      <c r="I125" s="489" t="s">
        <v>22</v>
      </c>
      <c r="J125" s="492" t="s">
        <v>511</v>
      </c>
      <c r="K125" s="489" t="s">
        <v>177</v>
      </c>
      <c r="L125" s="495" t="s">
        <v>251</v>
      </c>
      <c r="M125" s="498" t="str">
        <f>+IF(L125="","",IF(L125=$CB$16,$CA$16,IF(L125=$CB$17,$CA$17,IF(L125=$CB$18,$CA$18,IF(L125=$CB$19,$CA$19,IF(L125=$CB$20,$CA$20))))))</f>
        <v>Media</v>
      </c>
      <c r="N125" s="504">
        <f>+IF(L125="","",IF(L125=$CB$16,$CE$16,IF(L125=$CB$17,$CE$17,IF(L125=$CB$18,$CE$18,IF(L125=$CB$19,$CE$19,IF(L125=$CB$20,$CE$20))))))</f>
        <v>0.6</v>
      </c>
      <c r="O125" s="495" t="s">
        <v>241</v>
      </c>
      <c r="P125" s="501" t="str">
        <f>+IF(O125="","",IF(O125='Mapa de Calor inherente'!$AF$6,'Mapa de Calor inherente'!$AD$6,IF(O125='Mapa de Calor inherente'!$AF$7,'Mapa de Calor inherente'!$AD$7,IF(O125='Mapa de Calor inherente'!$AF$8,'Mapa de Calor inherente'!$AD$8,IF(O125='Mapa de Calor inherente'!$AF$9,'Mapa de Calor inherente'!$AD$9,IF(O125='Mapa de Calor inherente'!$AF$10,'Mapa de Calor inherente'!$AD$10,IF(O125='Mapa de Calor inherente'!$AG$6,'Mapa de Calor inherente'!$AD$6,IF(O125='Mapa de Calor inherente'!$AG$7,'Mapa de Calor inherente'!$AD$7,IF(O125='Mapa de Calor inherente'!$AG$8,'Mapa de Calor inherente'!$AD$8,IF(O125='Mapa de Calor inherente'!$AG$9,'Mapa de Calor inherente'!$AD$9,IF(O125='Mapa de Calor inherente'!$AG$10,'Mapa de Calor inherente'!$AD$10,IF(O125='Mapa de Calor inherente'!$AD$8,'Mapa de Calor inherente'!$AD$8,IF(O125='Mapa de Calor inherente'!$AD$9,'Mapa de Calor inherente'!$AD$9,IF(O125='Mapa de Calor inherente'!$AD$10,'Mapa de Calor inherente'!$AD$10))))))))))))))</f>
        <v>Mayor</v>
      </c>
      <c r="Q125" s="504">
        <f>+IF(O125="","",IF(O125='Mapa de Calor inherente'!$AF$6,'Mapa de Calor inherente'!$AE$6,IF(O125='Mapa de Calor inherente'!$AF$7,'Mapa de Calor inherente'!$AE$7,IF(O125='Mapa de Calor inherente'!$AF$8,'Mapa de Calor inherente'!$AE$8,IF(O125='Mapa de Calor inherente'!$AF$9,'Mapa de Calor inherente'!$AE$9,IF(O125='Mapa de Calor inherente'!$AF$10,'Mapa de Calor inherente'!$AE$10,IF(O125='Mapa de Calor inherente'!$AG$6,'Mapa de Calor inherente'!$AE$6,IF(O125='Mapa de Calor inherente'!$AG$7,'Mapa de Calor inherente'!$AE$7,IF(O125='Mapa de Calor inherente'!$AG$8,'Mapa de Calor inherente'!$AE$8,IF(O125='Mapa de Calor inherente'!$AG$9,'Mapa de Calor inherente'!$AE$9,IF(O125='Mapa de Calor inherente'!$AG$10,'Mapa de Calor inherente'!$AE$10,IF(O125='Mapa de Calor inherente'!$AD$8,'Mapa de Calor inherente'!$AE$8,IF(O125='Mapa de Calor inherente'!$AD$9,'Mapa de Calor inherente'!$AE$9,IF(O125='Mapa de Calor inherente'!$AD$10,'Mapa de Calor inherente'!$AE$10))))))))))))))</f>
        <v>0.8</v>
      </c>
      <c r="R125" s="165" t="e">
        <f>IF(M125="","",IF(Q125="","",(M125*Q125)))</f>
        <v>#VALUE!</v>
      </c>
      <c r="S125" s="501" t="str">
        <f>+IF(M125=$BO$18,IF(P125=$BP$17,$BP$18,IF(P125=$BQ$17,$BQ$18,IF(P125=$BR$17,$BR$18,IF(P125=$BS$17,$BS$18,IF(P125=$BT$17,$BT$18))))),IF(M125=$BO$19,IF(P125=$BP$17,$BP$19,IF(P125=$BQ$17,$BQ$19,IF(P125=$BR$17,$BR$19,IF(P125=$BS$17,$BS$19,IF(P125=$BT$17,$BT$19))))),IF(M125=$BO$20,IF(P125=$BP$17,$BP$20,IF(P125=$BQ$17,$BQ$20,IF(P125=$BR$17,$BR$20,IF(P125=$BS$17,$BS$20,IF(P125=$BT$17,$BT$20))))),IF(M125=$BO$21,IF(P125=$BP$17,$BP$21,IF(P125=$BQ$17,$BQ$21,IF(P125=$BR$17,$BR$21,IF(P125=$BS$17,$BS$21,IF(P125=$BT$17,$BT$21))))),IF(M125=$BO$22,IF(P125=$BP$17,$BP$22,IF(P125=$BQ$17,$BQ$22,IF(P125=$BR$17,$BR$22,IF(P125=$BS$17,$BS$22,IF(P125=$BT$17,$BT$22))))),"")))))</f>
        <v>Alto</v>
      </c>
      <c r="T125" s="117" t="s">
        <v>180</v>
      </c>
      <c r="U125" s="348" t="s">
        <v>579</v>
      </c>
      <c r="V125" s="323" t="s">
        <v>580</v>
      </c>
      <c r="W125" s="323" t="s">
        <v>581</v>
      </c>
      <c r="X125" s="323" t="s">
        <v>582</v>
      </c>
      <c r="Y125" s="323" t="s">
        <v>583</v>
      </c>
      <c r="Z125" s="325" t="s">
        <v>584</v>
      </c>
      <c r="AA125" s="325" t="s">
        <v>585</v>
      </c>
      <c r="AB125" s="184" t="s">
        <v>40</v>
      </c>
      <c r="AC125" s="185">
        <f>IF(AB125=Listas!$B$46,Listas!$C$46,IF(AB125=Listas!$B$47,Listas!$C$47,IF(AB125=Listas!$B$48,Listas!$C$48,"")))</f>
        <v>0.25</v>
      </c>
      <c r="AD125" s="186" t="str">
        <f>IF(OR(AB125=Listas!$F$53,AB125=Listas!$F$54),Listas!$G$53,IF(AB125=Listas!$F$55,Listas!$G$55,""))</f>
        <v>Probabilidad</v>
      </c>
      <c r="AE125" s="184" t="s">
        <v>43</v>
      </c>
      <c r="AF125" s="185">
        <f>+IF(AE125=Listas!$E$46,Listas!$F$46,IF(AE125=Listas!$E$47,Listas!$F$47,""))</f>
        <v>0.15</v>
      </c>
      <c r="AG125" s="187">
        <f>IFERROR(AC125+AF125,"")</f>
        <v>0.4</v>
      </c>
      <c r="AH125" s="184" t="s">
        <v>57</v>
      </c>
      <c r="AI125" s="188" t="s">
        <v>58</v>
      </c>
      <c r="AJ125" s="189" t="s">
        <v>59</v>
      </c>
      <c r="AK125" s="173" t="str">
        <f t="shared" si="20"/>
        <v>Baja</v>
      </c>
      <c r="AL125" s="174">
        <f>IF(AD125=Listas!$G$53,N125-(N125*AG125),N125)</f>
        <v>0.36</v>
      </c>
      <c r="AM125" s="507">
        <f>+IF(AL134="","",AL134)</f>
        <v>0.216</v>
      </c>
      <c r="AN125" s="173" t="str">
        <f>IF(AO125="","",IF(AO125&lt;=20%,"Leve",IF(AO125&lt;=40%,"Menor",IF(AO125&lt;=60%,"Moderado",IF(AO125&lt;=80%,"Mayor","Catastrófico")))))</f>
        <v>Mayor</v>
      </c>
      <c r="AO125" s="174">
        <f>IF(AD125=Listas!$G$55,Q125-(Q125*AG125),Q125)</f>
        <v>0.8</v>
      </c>
      <c r="AP125" s="507">
        <f>+IF(AO134="","",AO134)</f>
        <v>0.8</v>
      </c>
      <c r="AQ125" s="469" t="str">
        <f>+IF(AM125=0,"",IF(AM125&lt;=$BN$22,$BO$22,IF(AM125&lt;=$BN$21,$BO$21,IF(AM125&lt;=$BN$20,$BO$20,IF(AM125&lt;=$BN$19,$BO$19,IF(AM125&lt;=$BN$18,$BO$18,""))))))</f>
        <v>Baja</v>
      </c>
      <c r="AR125" s="469" t="str">
        <f>+IF(AP125=0,"",IF(AP125&lt;=$BP$16,$BP$17,IF(AP125&lt;=$BQ$16,$BQ$17,IF(AP125&lt;=$BR$16,$BR$17,IF(AP125&lt;=$BS$16,$BS$17,IF(AP125&lt;=$BT$16,$BT$17,""))))))</f>
        <v>Mayor</v>
      </c>
      <c r="AS125" s="469" t="str">
        <f>IF(AQ125=$BO$18,IF(AR125=$BP$17,$BP$18,IF(AR125=$BQ$17,$BQ$18,IF(AR125=$BR$17,$BR$18,IF(AR125=$BS$17,$BS$18,IF(AR125=$BT$17,$BT$18))))),IF(AQ125=$BO$19,IF(AR125=$BP$17,$BP$19,IF(AR125=$BQ$17,$BQ$19,IF(AR125=$BR$17,$BR$19,IF(AR125=$BS$17,$BS$19,IF(AR125=$BT$17,$BT$19))))),IF(AQ125=$BO$20,IF(AR125=$BP$17,$BP$20,IF(AR125=$BQ$17,$BQ$20,IF(AR125=$BR$17,$BR$20,IF(AR125=$BS$17,$BS$20,IF(AR125=$BT$17,$BT$20))))),IF(AQ125=$BO$21,IF(AR125=$BP$17,$BP$21,IF(AR125=$BQ$17,$BQ$21,IF(AR125=$BR$17,$BR$21,IF(AR125=$BS$17,$BS$21,IF(AR125=$BT$17,$BT$21))))),IF(AQ125=$BO$22,IF(AR125=$BP$17,$BP$22,IF(AR125=$BQ$17,$BQ$22,IF(AR125=$BR$17,$BR$22,IF(AR125=$BS$17,$BS$22,IF(AR125=$BT$17,$BT$22))))),"")))))</f>
        <v>Alto</v>
      </c>
      <c r="AT125" s="472" t="str">
        <f>IF(AU125="","",IF(AU125=Listas!$F$61,Listas!$G$61,IF(AU125=Listas!$E$64,Listas!$G$64)))</f>
        <v>Requiere Plan de Acción</v>
      </c>
      <c r="AU125" s="475" t="str">
        <f>IF(AS125="","",IF(OR(AS125=Listas!$E$61,AS125=Listas!$E$62),Listas!$F$61,IF(AS125=Listas!$E$63,Listas!$F$63,IF(AS125=Listas!$E$64,Listas!$F$64))))</f>
        <v>Reducir, evitar, compartir o transferir el riesgo</v>
      </c>
      <c r="AV125" s="249" t="s">
        <v>80</v>
      </c>
      <c r="AW125" s="413" t="s">
        <v>586</v>
      </c>
      <c r="AX125" s="307" t="s">
        <v>587</v>
      </c>
      <c r="AY125" s="404" t="s">
        <v>588</v>
      </c>
      <c r="AZ125" s="365" t="s">
        <v>373</v>
      </c>
      <c r="BA125" s="399" t="s">
        <v>589</v>
      </c>
    </row>
    <row r="126" spans="2:53" ht="130.5" customHeight="1" thickTop="1" thickBot="1" x14ac:dyDescent="0.4">
      <c r="B126" s="479" t="s">
        <v>111</v>
      </c>
      <c r="C126" s="465"/>
      <c r="D126" s="545"/>
      <c r="E126" s="484"/>
      <c r="F126" s="487"/>
      <c r="G126" s="487"/>
      <c r="H126" s="490"/>
      <c r="I126" s="490"/>
      <c r="J126" s="493"/>
      <c r="K126" s="490"/>
      <c r="L126" s="496"/>
      <c r="M126" s="499"/>
      <c r="N126" s="505"/>
      <c r="O126" s="496"/>
      <c r="P126" s="502"/>
      <c r="Q126" s="505"/>
      <c r="R126" s="243"/>
      <c r="S126" s="502"/>
      <c r="T126" s="111" t="s">
        <v>192</v>
      </c>
      <c r="U126" s="5" t="s">
        <v>590</v>
      </c>
      <c r="V126" s="338" t="s">
        <v>591</v>
      </c>
      <c r="W126" s="317" t="s">
        <v>592</v>
      </c>
      <c r="X126" s="317" t="s">
        <v>593</v>
      </c>
      <c r="Y126" s="318" t="s">
        <v>594</v>
      </c>
      <c r="Z126" s="319" t="s">
        <v>584</v>
      </c>
      <c r="AA126" s="314" t="s">
        <v>585</v>
      </c>
      <c r="AB126" s="190" t="s">
        <v>40</v>
      </c>
      <c r="AC126" s="191">
        <f>IF(AB126=Listas!$B$46,Listas!$C$46,IF(AB126=Listas!$B$47,Listas!$C$47,IF(AB126=Listas!$B$48,Listas!$C$48,"")))</f>
        <v>0.25</v>
      </c>
      <c r="AD126" s="192" t="str">
        <f>IF(OR(AB126=Listas!$F$53,AB126=Listas!$F$54),Listas!$G$53,IF(AB126=Listas!$F$55,Listas!$G$55,""))</f>
        <v>Probabilidad</v>
      </c>
      <c r="AE126" s="190" t="s">
        <v>43</v>
      </c>
      <c r="AF126" s="121">
        <f>+IF(AE126=Listas!$E$46,Listas!$F$46,IF(AE126=Listas!$E$47,Listas!$F$47,""))</f>
        <v>0.15</v>
      </c>
      <c r="AG126" s="193">
        <f>IFERROR(AC126+AF126,"")</f>
        <v>0.4</v>
      </c>
      <c r="AH126" s="190" t="s">
        <v>57</v>
      </c>
      <c r="AI126" s="194" t="s">
        <v>58</v>
      </c>
      <c r="AJ126" s="195" t="s">
        <v>59</v>
      </c>
      <c r="AK126" s="180" t="str">
        <f t="shared" si="20"/>
        <v>Baja</v>
      </c>
      <c r="AL126" s="181">
        <f>IF(AD126=Listas!$G$53,AL125-(AL125*AG126),AL125)</f>
        <v>0.216</v>
      </c>
      <c r="AM126" s="508"/>
      <c r="AN126" s="180" t="str">
        <f t="shared" ref="AN126:AN134" si="21">IF(AO126="","",IF(AO126&lt;=20%,"Leve",IF(AO126&lt;=40%,"Menor",IF(AO126&lt;=60%,"Moderado",IF(AO126&lt;=80%,"Mayor","Catastrófico")))))</f>
        <v>Mayor</v>
      </c>
      <c r="AO126" s="181">
        <f>IF(AD126=Listas!$G$55,AO125-(AO125*AG126),AO125)</f>
        <v>0.8</v>
      </c>
      <c r="AP126" s="508"/>
      <c r="AQ126" s="470"/>
      <c r="AR126" s="470"/>
      <c r="AS126" s="470"/>
      <c r="AT126" s="473"/>
      <c r="AU126" s="476"/>
      <c r="AV126" s="292" t="s">
        <v>90</v>
      </c>
      <c r="AW126" s="414" t="s">
        <v>595</v>
      </c>
      <c r="AX126" s="380" t="s">
        <v>596</v>
      </c>
      <c r="AY126" s="384" t="s">
        <v>316</v>
      </c>
      <c r="AZ126" s="381" t="s">
        <v>316</v>
      </c>
      <c r="BA126" s="400" t="s">
        <v>597</v>
      </c>
    </row>
    <row r="127" spans="2:53" ht="16" hidden="1" customHeight="1" thickBot="1" x14ac:dyDescent="0.4">
      <c r="B127" s="479" t="s">
        <v>111</v>
      </c>
      <c r="C127" s="458"/>
      <c r="D127" s="545"/>
      <c r="E127" s="484"/>
      <c r="F127" s="487"/>
      <c r="G127" s="487"/>
      <c r="H127" s="490"/>
      <c r="I127" s="490"/>
      <c r="J127" s="493"/>
      <c r="K127" s="490"/>
      <c r="L127" s="496"/>
      <c r="M127" s="499"/>
      <c r="N127" s="505"/>
      <c r="O127" s="496"/>
      <c r="P127" s="502"/>
      <c r="Q127" s="505"/>
      <c r="R127" s="244"/>
      <c r="S127" s="502"/>
      <c r="T127" s="111" t="s">
        <v>208</v>
      </c>
      <c r="U127" s="5"/>
      <c r="V127" s="327"/>
      <c r="W127" s="327"/>
      <c r="X127" s="327"/>
      <c r="Y127" s="327"/>
      <c r="Z127" s="327"/>
      <c r="AA127" s="327"/>
      <c r="AB127" s="202"/>
      <c r="AC127" s="191" t="str">
        <f>IF(AB127=Listas!$B$46,Listas!$C$46,IF(AB127=Listas!$B$47,Listas!$C$47,IF(AB127=Listas!$B$48,Listas!$C$48,"")))</f>
        <v/>
      </c>
      <c r="AD127" s="192" t="str">
        <f>IF(OR(AB127=Listas!$F$53,AB127=Listas!$F$54),Listas!$G$53,IF(AB127=Listas!$F$55,Listas!$G$55,""))</f>
        <v/>
      </c>
      <c r="AE127" s="190"/>
      <c r="AF127" s="121" t="str">
        <f>+IF(AE127=Listas!$E$46,Listas!$F$46,IF(AE127=Listas!$E$47,Listas!$F$47,""))</f>
        <v/>
      </c>
      <c r="AG127" s="193" t="str">
        <f>IFERROR(AC127+AF127,"")</f>
        <v/>
      </c>
      <c r="AH127" s="196"/>
      <c r="AI127" s="197"/>
      <c r="AJ127" s="198"/>
      <c r="AK127" s="180" t="str">
        <f t="shared" si="20"/>
        <v>Baja</v>
      </c>
      <c r="AL127" s="181">
        <f>IF(AD127=Listas!$G$53,AL126-(AL126*AG127),AL126)</f>
        <v>0.216</v>
      </c>
      <c r="AM127" s="508"/>
      <c r="AN127" s="180" t="str">
        <f t="shared" si="21"/>
        <v>Mayor</v>
      </c>
      <c r="AO127" s="181">
        <f>IF(AD127=Listas!$G$55,AO126-(AO126*AG127),AO126)</f>
        <v>0.8</v>
      </c>
      <c r="AP127" s="508"/>
      <c r="AQ127" s="470"/>
      <c r="AR127" s="470"/>
      <c r="AS127" s="470"/>
      <c r="AT127" s="473"/>
      <c r="AU127" s="476"/>
      <c r="AV127" s="273"/>
      <c r="AW127" s="395"/>
      <c r="AX127" s="379"/>
      <c r="AY127" s="379"/>
      <c r="AZ127" s="379"/>
      <c r="BA127" s="379"/>
    </row>
    <row r="128" spans="2:53" ht="15.65" hidden="1" customHeight="1" thickTop="1" x14ac:dyDescent="0.35">
      <c r="B128" s="479" t="s">
        <v>111</v>
      </c>
      <c r="C128" s="458"/>
      <c r="D128" s="545"/>
      <c r="E128" s="484"/>
      <c r="F128" s="487"/>
      <c r="G128" s="487"/>
      <c r="H128" s="490"/>
      <c r="I128" s="490"/>
      <c r="J128" s="493"/>
      <c r="K128" s="490"/>
      <c r="L128" s="496"/>
      <c r="M128" s="499"/>
      <c r="N128" s="505"/>
      <c r="O128" s="496"/>
      <c r="P128" s="502"/>
      <c r="Q128" s="505"/>
      <c r="R128" s="244"/>
      <c r="S128" s="502"/>
      <c r="T128" s="111" t="s">
        <v>225</v>
      </c>
      <c r="U128" s="5"/>
      <c r="V128" s="327"/>
      <c r="W128" s="327"/>
      <c r="X128" s="327"/>
      <c r="Y128" s="327"/>
      <c r="Z128" s="327"/>
      <c r="AA128" s="327"/>
      <c r="AB128" s="190"/>
      <c r="AC128" s="191" t="str">
        <f>IF(AB128=Listas!$B$46,Listas!$C$46,IF(AB128=Listas!$B$47,Listas!$C$47,IF(AB128=Listas!$B$48,Listas!$C$48,"")))</f>
        <v/>
      </c>
      <c r="AD128" s="192" t="str">
        <f>IF(OR(AB128=Listas!$F$53,AB128=Listas!$F$54),Listas!$G$53,IF(AB128=Listas!$F$55,Listas!$G$55,""))</f>
        <v/>
      </c>
      <c r="AE128" s="190"/>
      <c r="AF128" s="121" t="str">
        <f>+IF(AE128=Listas!$E$46,Listas!$F$46,IF(AE128=Listas!$E$47,Listas!$F$47,""))</f>
        <v/>
      </c>
      <c r="AG128" s="193" t="str">
        <f t="shared" ref="AG128:AG134" si="22">IFERROR(AC128+AF128,"")</f>
        <v/>
      </c>
      <c r="AH128" s="199"/>
      <c r="AI128" s="200"/>
      <c r="AJ128" s="201"/>
      <c r="AK128" s="180" t="str">
        <f t="shared" si="20"/>
        <v>Baja</v>
      </c>
      <c r="AL128" s="181">
        <f>IF(AD128=Listas!$G$53,AL127-(AL127*AG128),AL127)</f>
        <v>0.216</v>
      </c>
      <c r="AM128" s="508"/>
      <c r="AN128" s="180" t="str">
        <f t="shared" si="21"/>
        <v>Mayor</v>
      </c>
      <c r="AO128" s="181">
        <f>IF(AD128=Listas!$G$55,AO127-(AO127*AG128),AO127)</f>
        <v>0.8</v>
      </c>
      <c r="AP128" s="508"/>
      <c r="AQ128" s="470"/>
      <c r="AR128" s="470"/>
      <c r="AS128" s="470"/>
      <c r="AT128" s="473"/>
      <c r="AU128" s="476"/>
      <c r="AV128" s="252"/>
      <c r="AW128" s="396"/>
      <c r="AX128" s="379"/>
      <c r="AY128" s="379"/>
      <c r="AZ128" s="379"/>
      <c r="BA128" s="379"/>
    </row>
    <row r="129" spans="2:53" ht="14.15" hidden="1" customHeight="1" thickTop="1" x14ac:dyDescent="0.35">
      <c r="B129" s="479" t="s">
        <v>111</v>
      </c>
      <c r="C129" s="458"/>
      <c r="D129" s="545"/>
      <c r="E129" s="484"/>
      <c r="F129" s="487"/>
      <c r="G129" s="487"/>
      <c r="H129" s="490"/>
      <c r="I129" s="490"/>
      <c r="J129" s="493"/>
      <c r="K129" s="490"/>
      <c r="L129" s="496"/>
      <c r="M129" s="499"/>
      <c r="N129" s="505"/>
      <c r="O129" s="496"/>
      <c r="P129" s="502"/>
      <c r="Q129" s="505"/>
      <c r="R129" s="244"/>
      <c r="S129" s="502"/>
      <c r="T129" s="111" t="s">
        <v>238</v>
      </c>
      <c r="U129" s="5"/>
      <c r="V129" s="327"/>
      <c r="W129" s="327"/>
      <c r="X129" s="327"/>
      <c r="Y129" s="327"/>
      <c r="Z129" s="327"/>
      <c r="AA129" s="327"/>
      <c r="AB129" s="202"/>
      <c r="AC129" s="191" t="str">
        <f>IF(AB129=Listas!$B$46,Listas!$C$46,IF(AB129=Listas!$B$47,Listas!$C$47,IF(AB129=Listas!$B$48,Listas!$C$48,"")))</f>
        <v/>
      </c>
      <c r="AD129" s="192" t="str">
        <f>IF(OR(AB129=Listas!$F$53,AB129=Listas!$F$54),Listas!$G$53,IF(AB129=Listas!$F$55,Listas!$G$55,""))</f>
        <v/>
      </c>
      <c r="AE129" s="202"/>
      <c r="AF129" s="121" t="str">
        <f>+IF(AE129=Listas!$E$46,Listas!$F$46,IF(AE129=Listas!$E$47,Listas!$F$47,""))</f>
        <v/>
      </c>
      <c r="AG129" s="193" t="str">
        <f t="shared" si="22"/>
        <v/>
      </c>
      <c r="AH129" s="190"/>
      <c r="AI129" s="194"/>
      <c r="AJ129" s="195"/>
      <c r="AK129" s="180" t="str">
        <f t="shared" si="20"/>
        <v>Baja</v>
      </c>
      <c r="AL129" s="181">
        <f>IF(AD129=Listas!$G$53,AL128-(AL128*AG129),AL128)</f>
        <v>0.216</v>
      </c>
      <c r="AM129" s="508"/>
      <c r="AN129" s="180" t="str">
        <f t="shared" si="21"/>
        <v>Mayor</v>
      </c>
      <c r="AO129" s="181">
        <f>IF(AD129=Listas!$G$55,AO128-(AO128*AG129),AO128)</f>
        <v>0.8</v>
      </c>
      <c r="AP129" s="508"/>
      <c r="AQ129" s="470"/>
      <c r="AR129" s="470"/>
      <c r="AS129" s="470"/>
      <c r="AT129" s="473"/>
      <c r="AU129" s="476"/>
      <c r="AV129" s="253"/>
      <c r="AW129" s="396"/>
      <c r="AX129" s="379"/>
      <c r="AY129" s="379"/>
      <c r="AZ129" s="379"/>
      <c r="BA129" s="379"/>
    </row>
    <row r="130" spans="2:53" ht="14.5" hidden="1" customHeight="1" thickTop="1" x14ac:dyDescent="0.35">
      <c r="B130" s="479" t="s">
        <v>111</v>
      </c>
      <c r="C130" s="458"/>
      <c r="D130" s="545"/>
      <c r="E130" s="484"/>
      <c r="F130" s="487"/>
      <c r="G130" s="487"/>
      <c r="H130" s="490"/>
      <c r="I130" s="490"/>
      <c r="J130" s="493"/>
      <c r="K130" s="490"/>
      <c r="L130" s="496"/>
      <c r="M130" s="499"/>
      <c r="N130" s="505"/>
      <c r="O130" s="496"/>
      <c r="P130" s="502"/>
      <c r="Q130" s="505"/>
      <c r="R130" s="245"/>
      <c r="S130" s="502"/>
      <c r="T130" s="111" t="s">
        <v>246</v>
      </c>
      <c r="U130" s="5"/>
      <c r="V130" s="327"/>
      <c r="W130" s="327"/>
      <c r="X130" s="327"/>
      <c r="Y130" s="327"/>
      <c r="Z130" s="327"/>
      <c r="AA130" s="327"/>
      <c r="AB130" s="202"/>
      <c r="AC130" s="191" t="str">
        <f>IF(AB130=Listas!$B$46,Listas!$C$46,IF(AB130=Listas!$B$47,Listas!$C$47,IF(AB130=Listas!$B$48,Listas!$C$48,"")))</f>
        <v/>
      </c>
      <c r="AD130" s="192" t="str">
        <f>IF(OR(AB130=Listas!$F$53,AB130=Listas!$F$54),Listas!$G$53,IF(AB130=Listas!$F$55,Listas!$G$55,""))</f>
        <v/>
      </c>
      <c r="AE130" s="202"/>
      <c r="AF130" s="121" t="str">
        <f>+IF(AE130=Listas!$E$46,Listas!$F$46,IF(AE130=Listas!$E$47,Listas!$F$47,""))</f>
        <v/>
      </c>
      <c r="AG130" s="193" t="str">
        <f t="shared" si="22"/>
        <v/>
      </c>
      <c r="AH130" s="190"/>
      <c r="AI130" s="194"/>
      <c r="AJ130" s="195"/>
      <c r="AK130" s="180" t="str">
        <f t="shared" si="20"/>
        <v>Baja</v>
      </c>
      <c r="AL130" s="181">
        <f>IF(AD130=Listas!$G$53,AL129-(AL129*AG130),AL129)</f>
        <v>0.216</v>
      </c>
      <c r="AM130" s="508"/>
      <c r="AN130" s="180" t="str">
        <f t="shared" si="21"/>
        <v>Mayor</v>
      </c>
      <c r="AO130" s="181">
        <f>IF(AD130=Listas!$G$55,AO129-(AO129*AG130),AO129)</f>
        <v>0.8</v>
      </c>
      <c r="AP130" s="508"/>
      <c r="AQ130" s="470"/>
      <c r="AR130" s="470"/>
      <c r="AS130" s="470"/>
      <c r="AT130" s="473"/>
      <c r="AU130" s="476"/>
      <c r="AV130" s="254"/>
      <c r="AW130" s="396"/>
      <c r="AX130" s="379"/>
      <c r="AY130" s="379"/>
      <c r="AZ130" s="379"/>
      <c r="BA130" s="379"/>
    </row>
    <row r="131" spans="2:53" ht="14.15" hidden="1" customHeight="1" thickTop="1" x14ac:dyDescent="0.35">
      <c r="B131" s="479" t="s">
        <v>111</v>
      </c>
      <c r="C131" s="458"/>
      <c r="D131" s="545"/>
      <c r="E131" s="484"/>
      <c r="F131" s="487"/>
      <c r="G131" s="487"/>
      <c r="H131" s="490"/>
      <c r="I131" s="490"/>
      <c r="J131" s="493"/>
      <c r="K131" s="490"/>
      <c r="L131" s="496"/>
      <c r="M131" s="499"/>
      <c r="N131" s="505"/>
      <c r="O131" s="496"/>
      <c r="P131" s="502"/>
      <c r="Q131" s="505"/>
      <c r="R131" s="246"/>
      <c r="S131" s="502"/>
      <c r="T131" s="111" t="s">
        <v>252</v>
      </c>
      <c r="U131" s="5"/>
      <c r="V131" s="327"/>
      <c r="W131" s="327"/>
      <c r="X131" s="327"/>
      <c r="Y131" s="327"/>
      <c r="Z131" s="327"/>
      <c r="AA131" s="327"/>
      <c r="AB131" s="202"/>
      <c r="AC131" s="191" t="str">
        <f>IF(AB131=Listas!$B$46,Listas!$C$46,IF(AB131=Listas!$B$47,Listas!$C$47,IF(AB131=Listas!$B$48,Listas!$C$48,"")))</f>
        <v/>
      </c>
      <c r="AD131" s="192" t="str">
        <f>IF(OR(AB131=Listas!$F$53,AB131=Listas!$F$54),Listas!$G$53,IF(AB131=Listas!$F$55,Listas!$G$55,""))</f>
        <v/>
      </c>
      <c r="AE131" s="202"/>
      <c r="AF131" s="121" t="str">
        <f>+IF(AE131=Listas!$E$46,Listas!$F$46,IF(AE131=Listas!$E$47,Listas!$F$47,""))</f>
        <v/>
      </c>
      <c r="AG131" s="193" t="str">
        <f t="shared" si="22"/>
        <v/>
      </c>
      <c r="AH131" s="190"/>
      <c r="AI131" s="194"/>
      <c r="AJ131" s="195"/>
      <c r="AK131" s="180" t="str">
        <f t="shared" si="20"/>
        <v>Baja</v>
      </c>
      <c r="AL131" s="181">
        <f>IF(AD131=Listas!$G$53,AL130-(AL130*AG131),AL130)</f>
        <v>0.216</v>
      </c>
      <c r="AM131" s="508"/>
      <c r="AN131" s="180" t="str">
        <f t="shared" si="21"/>
        <v>Mayor</v>
      </c>
      <c r="AO131" s="181">
        <f>IF(AD131=Listas!$G$55,AO130-(AO130*AG131),AO130)</f>
        <v>0.8</v>
      </c>
      <c r="AP131" s="508"/>
      <c r="AQ131" s="470"/>
      <c r="AR131" s="470"/>
      <c r="AS131" s="470"/>
      <c r="AT131" s="473"/>
      <c r="AU131" s="476"/>
      <c r="AV131" s="254"/>
      <c r="AW131" s="396"/>
      <c r="AX131" s="379"/>
      <c r="AY131" s="379"/>
      <c r="AZ131" s="379"/>
      <c r="BA131" s="379"/>
    </row>
    <row r="132" spans="2:53" ht="14.15" hidden="1" customHeight="1" thickTop="1" x14ac:dyDescent="0.35">
      <c r="B132" s="479" t="s">
        <v>111</v>
      </c>
      <c r="C132" s="458"/>
      <c r="D132" s="545"/>
      <c r="E132" s="484"/>
      <c r="F132" s="487"/>
      <c r="G132" s="487"/>
      <c r="H132" s="490"/>
      <c r="I132" s="490"/>
      <c r="J132" s="493"/>
      <c r="K132" s="490"/>
      <c r="L132" s="496"/>
      <c r="M132" s="499"/>
      <c r="N132" s="505"/>
      <c r="O132" s="496"/>
      <c r="P132" s="502"/>
      <c r="Q132" s="505"/>
      <c r="R132" s="246"/>
      <c r="S132" s="502"/>
      <c r="T132" s="111" t="s">
        <v>257</v>
      </c>
      <c r="U132" s="5"/>
      <c r="V132" s="327"/>
      <c r="W132" s="327"/>
      <c r="X132" s="327"/>
      <c r="Y132" s="327"/>
      <c r="Z132" s="327"/>
      <c r="AA132" s="327"/>
      <c r="AB132" s="202"/>
      <c r="AC132" s="191" t="str">
        <f>IF(AB132=Listas!$B$46,Listas!$C$46,IF(AB132=Listas!$B$47,Listas!$C$47,IF(AB132=Listas!$B$48,Listas!$C$48,"")))</f>
        <v/>
      </c>
      <c r="AD132" s="192" t="str">
        <f>IF(OR(AB132=Listas!$F$53,AB132=Listas!$F$54),Listas!$G$53,IF(AB132=Listas!$F$55,Listas!$G$55,""))</f>
        <v/>
      </c>
      <c r="AE132" s="202"/>
      <c r="AF132" s="121" t="str">
        <f>+IF(AE132=Listas!$E$46,Listas!$F$46,IF(AE132=Listas!$E$47,Listas!$F$47,""))</f>
        <v/>
      </c>
      <c r="AG132" s="193" t="str">
        <f t="shared" si="22"/>
        <v/>
      </c>
      <c r="AH132" s="190"/>
      <c r="AI132" s="194"/>
      <c r="AJ132" s="195"/>
      <c r="AK132" s="180" t="str">
        <f t="shared" si="20"/>
        <v>Baja</v>
      </c>
      <c r="AL132" s="181">
        <f>IF(AD132=Listas!$G$53,AL131-(AL131*AG132),AL131)</f>
        <v>0.216</v>
      </c>
      <c r="AM132" s="508"/>
      <c r="AN132" s="180" t="str">
        <f t="shared" si="21"/>
        <v>Mayor</v>
      </c>
      <c r="AO132" s="181">
        <f>IF(AD132=Listas!$G$55,AO131-(AO131*AG132),AO131)</f>
        <v>0.8</v>
      </c>
      <c r="AP132" s="508"/>
      <c r="AQ132" s="470"/>
      <c r="AR132" s="470"/>
      <c r="AS132" s="470"/>
      <c r="AT132" s="473"/>
      <c r="AU132" s="476"/>
      <c r="AV132" s="254"/>
      <c r="AW132" s="396"/>
      <c r="AX132" s="379"/>
      <c r="AY132" s="379"/>
      <c r="AZ132" s="379"/>
      <c r="BA132" s="379"/>
    </row>
    <row r="133" spans="2:53" ht="14.15" hidden="1" customHeight="1" thickTop="1" x14ac:dyDescent="0.35">
      <c r="B133" s="479" t="s">
        <v>111</v>
      </c>
      <c r="C133" s="458"/>
      <c r="D133" s="545"/>
      <c r="E133" s="484"/>
      <c r="F133" s="487"/>
      <c r="G133" s="487"/>
      <c r="H133" s="490"/>
      <c r="I133" s="490"/>
      <c r="J133" s="493"/>
      <c r="K133" s="490"/>
      <c r="L133" s="496"/>
      <c r="M133" s="499"/>
      <c r="N133" s="505"/>
      <c r="O133" s="496"/>
      <c r="P133" s="502"/>
      <c r="Q133" s="505"/>
      <c r="R133" s="246"/>
      <c r="S133" s="502"/>
      <c r="T133" s="111" t="s">
        <v>260</v>
      </c>
      <c r="U133" s="5"/>
      <c r="V133" s="327"/>
      <c r="W133" s="327"/>
      <c r="X133" s="327"/>
      <c r="Y133" s="327"/>
      <c r="Z133" s="327"/>
      <c r="AA133" s="327"/>
      <c r="AB133" s="202"/>
      <c r="AC133" s="191" t="str">
        <f>IF(AB133=Listas!$B$46,Listas!$C$46,IF(AB133=Listas!$B$47,Listas!$C$47,IF(AB133=Listas!$B$48,Listas!$C$48,"")))</f>
        <v/>
      </c>
      <c r="AD133" s="192" t="str">
        <f>IF(OR(AB133=Listas!$F$53,AB133=Listas!$F$54),Listas!$G$53,IF(AB133=Listas!$F$55,Listas!$G$55,""))</f>
        <v/>
      </c>
      <c r="AE133" s="202"/>
      <c r="AF133" s="121" t="str">
        <f>+IF(AE133=Listas!$E$46,Listas!$F$46,IF(AE133=Listas!$E$47,Listas!$F$47,""))</f>
        <v/>
      </c>
      <c r="AG133" s="193" t="str">
        <f t="shared" si="22"/>
        <v/>
      </c>
      <c r="AH133" s="190"/>
      <c r="AI133" s="194"/>
      <c r="AJ133" s="195"/>
      <c r="AK133" s="180" t="str">
        <f t="shared" si="20"/>
        <v>Baja</v>
      </c>
      <c r="AL133" s="181">
        <f>IF(AD133=Listas!$G$53,AL132-(AL132*AG133),AL132)</f>
        <v>0.216</v>
      </c>
      <c r="AM133" s="508"/>
      <c r="AN133" s="180" t="str">
        <f t="shared" si="21"/>
        <v>Mayor</v>
      </c>
      <c r="AO133" s="181">
        <f>IF(AD133=Listas!$G$55,AO132-(AO132*AG133),AO132)</f>
        <v>0.8</v>
      </c>
      <c r="AP133" s="508"/>
      <c r="AQ133" s="470"/>
      <c r="AR133" s="470"/>
      <c r="AS133" s="470"/>
      <c r="AT133" s="473"/>
      <c r="AU133" s="476"/>
      <c r="AV133" s="254"/>
      <c r="AW133" s="396"/>
      <c r="AX133" s="379"/>
      <c r="AY133" s="379"/>
      <c r="AZ133" s="379"/>
      <c r="BA133" s="379"/>
    </row>
    <row r="134" spans="2:53" ht="14.5" hidden="1" customHeight="1" thickTop="1" x14ac:dyDescent="0.35">
      <c r="B134" s="479" t="s">
        <v>111</v>
      </c>
      <c r="C134" s="458"/>
      <c r="D134" s="545"/>
      <c r="E134" s="485"/>
      <c r="F134" s="488"/>
      <c r="G134" s="488"/>
      <c r="H134" s="491"/>
      <c r="I134" s="491"/>
      <c r="J134" s="494"/>
      <c r="K134" s="490"/>
      <c r="L134" s="496"/>
      <c r="M134" s="500"/>
      <c r="N134" s="506"/>
      <c r="O134" s="497"/>
      <c r="P134" s="503"/>
      <c r="Q134" s="506"/>
      <c r="R134" s="247"/>
      <c r="S134" s="503"/>
      <c r="T134" s="111" t="s">
        <v>261</v>
      </c>
      <c r="U134" s="115"/>
      <c r="V134" s="321"/>
      <c r="W134" s="321"/>
      <c r="X134" s="321"/>
      <c r="Y134" s="321"/>
      <c r="Z134" s="321"/>
      <c r="AA134" s="321"/>
      <c r="AB134" s="203"/>
      <c r="AC134" s="204" t="str">
        <f>IF(AB134=Listas!$B$46,Listas!$C$46,IF(AB134=Listas!$B$47,Listas!$C$47,IF(AB134=Listas!$B$48,Listas!$C$48,"")))</f>
        <v/>
      </c>
      <c r="AD134" s="205" t="str">
        <f>IF(OR(AB134=Listas!$F$53,AB134=Listas!$F$54),Listas!$G$53,IF(AB134=Listas!$F$55,Listas!$G$55,""))</f>
        <v/>
      </c>
      <c r="AE134" s="203"/>
      <c r="AF134" s="122" t="str">
        <f>+IF(AE134=Listas!$E$46,Listas!$F$46,IF(AE134=Listas!$E$47,Listas!$F$47,""))</f>
        <v/>
      </c>
      <c r="AG134" s="206" t="str">
        <f t="shared" si="22"/>
        <v/>
      </c>
      <c r="AH134" s="207"/>
      <c r="AI134" s="208"/>
      <c r="AJ134" s="209"/>
      <c r="AK134" s="182" t="str">
        <f t="shared" si="20"/>
        <v>Baja</v>
      </c>
      <c r="AL134" s="183">
        <f>IF(AD134=Listas!$G$53,AL133-(AL133*AG134),AL133)</f>
        <v>0.216</v>
      </c>
      <c r="AM134" s="509"/>
      <c r="AN134" s="182" t="str">
        <f t="shared" si="21"/>
        <v>Mayor</v>
      </c>
      <c r="AO134" s="183">
        <f>IF(AD134=Listas!$G$55,AO133-(AO133*AG134),AO133)</f>
        <v>0.8</v>
      </c>
      <c r="AP134" s="509"/>
      <c r="AQ134" s="471"/>
      <c r="AR134" s="471"/>
      <c r="AS134" s="471"/>
      <c r="AT134" s="474"/>
      <c r="AU134" s="477"/>
      <c r="AV134" s="255"/>
      <c r="AW134" s="397"/>
      <c r="AX134" s="379"/>
      <c r="AY134" s="379"/>
      <c r="AZ134" s="379"/>
      <c r="BA134" s="379"/>
    </row>
    <row r="135" spans="2:53" ht="129.75" customHeight="1" thickTop="1" thickBot="1" x14ac:dyDescent="0.4">
      <c r="B135" s="479" t="s">
        <v>111</v>
      </c>
      <c r="C135" s="465" t="s">
        <v>598</v>
      </c>
      <c r="D135" s="480" t="s">
        <v>1</v>
      </c>
      <c r="E135" s="483" t="s">
        <v>599</v>
      </c>
      <c r="F135" s="486" t="s">
        <v>600</v>
      </c>
      <c r="G135" s="486" t="s">
        <v>601</v>
      </c>
      <c r="H135" s="489" t="s">
        <v>23</v>
      </c>
      <c r="I135" s="489" t="s">
        <v>22</v>
      </c>
      <c r="J135" s="492" t="s">
        <v>602</v>
      </c>
      <c r="K135" s="489" t="s">
        <v>177</v>
      </c>
      <c r="L135" s="495" t="s">
        <v>251</v>
      </c>
      <c r="M135" s="498" t="str">
        <f>+IF(L135="","",IF(L135=$CB$16,$CA$16,IF(L135=$CB$17,$CA$17,IF(L135=$CB$18,$CA$18,IF(L135=$CB$19,$CA$19,IF(L135=$CB$20,$CA$20))))))</f>
        <v>Media</v>
      </c>
      <c r="N135" s="504">
        <f>+IF(L135="","",IF(L135=$CB$16,$CE$16,IF(L135=$CB$17,$CE$17,IF(L135=$CB$18,$CE$18,IF(L135=$CB$19,$CE$19,IF(L135=$CB$20,$CE$20))))))</f>
        <v>0.6</v>
      </c>
      <c r="O135" s="495" t="s">
        <v>241</v>
      </c>
      <c r="P135" s="501" t="str">
        <f>+IF(O135="","",IF(O135='Mapa de Calor inherente'!$AF$6,'Mapa de Calor inherente'!$AD$6,IF(O135='Mapa de Calor inherente'!$AF$7,'Mapa de Calor inherente'!$AD$7,IF(O135='Mapa de Calor inherente'!$AF$8,'Mapa de Calor inherente'!$AD$8,IF(O135='Mapa de Calor inherente'!$AF$9,'Mapa de Calor inherente'!$AD$9,IF(O135='Mapa de Calor inherente'!$AF$10,'Mapa de Calor inherente'!$AD$10,IF(O135='Mapa de Calor inherente'!$AG$6,'Mapa de Calor inherente'!$AD$6,IF(O135='Mapa de Calor inherente'!$AG$7,'Mapa de Calor inherente'!$AD$7,IF(O135='Mapa de Calor inherente'!$AG$8,'Mapa de Calor inherente'!$AD$8,IF(O135='Mapa de Calor inherente'!$AG$9,'Mapa de Calor inherente'!$AD$9,IF(O135='Mapa de Calor inherente'!$AG$10,'Mapa de Calor inherente'!$AD$10,IF(O135='Mapa de Calor inherente'!$AD$8,'Mapa de Calor inherente'!$AD$8,IF(O135='Mapa de Calor inherente'!$AD$9,'Mapa de Calor inherente'!$AD$9,IF(O135='Mapa de Calor inherente'!$AD$10,'Mapa de Calor inherente'!$AD$10))))))))))))))</f>
        <v>Mayor</v>
      </c>
      <c r="Q135" s="504">
        <f>+IF(O135="","",IF(O135='Mapa de Calor inherente'!$AF$6,'Mapa de Calor inherente'!$AE$6,IF(O135='Mapa de Calor inherente'!$AF$7,'Mapa de Calor inherente'!$AE$7,IF(O135='Mapa de Calor inherente'!$AF$8,'Mapa de Calor inherente'!$AE$8,IF(O135='Mapa de Calor inherente'!$AF$9,'Mapa de Calor inherente'!$AE$9,IF(O135='Mapa de Calor inherente'!$AF$10,'Mapa de Calor inherente'!$AE$10,IF(O135='Mapa de Calor inherente'!$AG$6,'Mapa de Calor inherente'!$AE$6,IF(O135='Mapa de Calor inherente'!$AG$7,'Mapa de Calor inherente'!$AE$7,IF(O135='Mapa de Calor inherente'!$AG$8,'Mapa de Calor inherente'!$AE$8,IF(O135='Mapa de Calor inherente'!$AG$9,'Mapa de Calor inherente'!$AE$9,IF(O135='Mapa de Calor inherente'!$AG$10,'Mapa de Calor inherente'!$AE$10,IF(O135='Mapa de Calor inherente'!$AD$8,'Mapa de Calor inherente'!$AE$8,IF(O135='Mapa de Calor inherente'!$AD$9,'Mapa de Calor inherente'!$AE$9,IF(O135='Mapa de Calor inherente'!$AD$10,'Mapa de Calor inherente'!$AE$10))))))))))))))</f>
        <v>0.8</v>
      </c>
      <c r="R135" s="165" t="e">
        <f>IF(M135="","",IF(Q135="","",(M135*Q135)))</f>
        <v>#VALUE!</v>
      </c>
      <c r="S135" s="501" t="str">
        <f>+IF(M135=$BO$18,IF(P135=$BP$17,$BP$18,IF(P135=$BQ$17,$BQ$18,IF(P135=$BR$17,$BR$18,IF(P135=$BS$17,$BS$18,IF(P135=$BT$17,$BT$18))))),IF(M135=$BO$19,IF(P135=$BP$17,$BP$19,IF(P135=$BQ$17,$BQ$19,IF(P135=$BR$17,$BR$19,IF(P135=$BS$17,$BS$19,IF(P135=$BT$17,$BT$19))))),IF(M135=$BO$20,IF(P135=$BP$17,$BP$20,IF(P135=$BQ$17,$BQ$20,IF(P135=$BR$17,$BR$20,IF(P135=$BS$17,$BS$20,IF(P135=$BT$17,$BT$20))))),IF(M135=$BO$21,IF(P135=$BP$17,$BP$21,IF(P135=$BQ$17,$BQ$21,IF(P135=$BR$17,$BR$21,IF(P135=$BS$17,$BS$21,IF(P135=$BT$17,$BT$21))))),IF(M135=$BO$22,IF(P135=$BP$17,$BP$22,IF(P135=$BQ$17,$BQ$22,IF(P135=$BR$17,$BR$22,IF(P135=$BS$17,$BS$22,IF(P135=$BT$17,$BT$22))))),"")))))</f>
        <v>Alto</v>
      </c>
      <c r="T135" s="117" t="s">
        <v>180</v>
      </c>
      <c r="U135" s="348" t="s">
        <v>603</v>
      </c>
      <c r="V135" s="323" t="s">
        <v>587</v>
      </c>
      <c r="W135" s="323" t="s">
        <v>394</v>
      </c>
      <c r="X135" s="323" t="s">
        <v>604</v>
      </c>
      <c r="Y135" s="351" t="s">
        <v>605</v>
      </c>
      <c r="Z135" s="325" t="s">
        <v>606</v>
      </c>
      <c r="AA135" s="325" t="s">
        <v>607</v>
      </c>
      <c r="AB135" s="184" t="s">
        <v>42</v>
      </c>
      <c r="AC135" s="185">
        <f>IF(AB135=Listas!$B$46,Listas!$C$46,IF(AB135=Listas!$B$47,Listas!$C$47,IF(AB135=Listas!$B$48,Listas!$C$48,"")))</f>
        <v>0.15</v>
      </c>
      <c r="AD135" s="186" t="str">
        <f>IF(OR(AB135=Listas!$F$53,AB135=Listas!$F$54),Listas!$G$53,IF(AB135=Listas!$F$55,Listas!$G$55,""))</f>
        <v>Probabilidad</v>
      </c>
      <c r="AE135" s="184" t="s">
        <v>43</v>
      </c>
      <c r="AF135" s="185">
        <f>+IF(AE135=Listas!$E$46,Listas!$F$46,IF(AE135=Listas!$E$47,Listas!$F$47,""))</f>
        <v>0.15</v>
      </c>
      <c r="AG135" s="187">
        <f>IFERROR(AC135+AF135,"")</f>
        <v>0.3</v>
      </c>
      <c r="AH135" s="184" t="s">
        <v>57</v>
      </c>
      <c r="AI135" s="188" t="s">
        <v>58</v>
      </c>
      <c r="AJ135" s="189" t="s">
        <v>59</v>
      </c>
      <c r="AK135" s="173" t="str">
        <f t="shared" si="20"/>
        <v>Media</v>
      </c>
      <c r="AL135" s="174">
        <f>IF(AD135=Listas!$G$53,N135-(N135*AG135),N135)</f>
        <v>0.42</v>
      </c>
      <c r="AM135" s="507">
        <f>+IF(AL144="","",AL144)</f>
        <v>0.1512</v>
      </c>
      <c r="AN135" s="173" t="str">
        <f>IF(AO135="","",IF(AO135&lt;=20%,"Leve",IF(AO135&lt;=40%,"Menor",IF(AO135&lt;=60%,"Moderado",IF(AO135&lt;=80%,"Mayor","Catastrófico")))))</f>
        <v>Mayor</v>
      </c>
      <c r="AO135" s="174">
        <f>IF(AD135=Listas!$G$55,Q135-(Q135*AG135),Q135)</f>
        <v>0.8</v>
      </c>
      <c r="AP135" s="507">
        <f>+IF(AO144="","",AO144)</f>
        <v>0.8</v>
      </c>
      <c r="AQ135" s="469" t="str">
        <f>+IF(AM135=0,"",IF(AM135&lt;=$BN$22,$BO$22,IF(AM135&lt;=$BN$21,$BO$21,IF(AM135&lt;=$BN$20,$BO$20,IF(AM135&lt;=$BN$19,$BO$19,IF(AM135&lt;=$BN$18,$BO$18,""))))))</f>
        <v>Muy Baja</v>
      </c>
      <c r="AR135" s="469" t="str">
        <f>+IF(AP135=0,"",IF(AP135&lt;=$BP$16,$BP$17,IF(AP135&lt;=$BQ$16,$BQ$17,IF(AP135&lt;=$BR$16,$BR$17,IF(AP135&lt;=$BS$16,$BS$17,IF(AP135&lt;=$BT$16,$BT$17,""))))))</f>
        <v>Mayor</v>
      </c>
      <c r="AS135" s="469" t="str">
        <f>IF(AQ135=$BO$18,IF(AR135=$BP$17,$BP$18,IF(AR135=$BQ$17,$BQ$18,IF(AR135=$BR$17,$BR$18,IF(AR135=$BS$17,$BS$18,IF(AR135=$BT$17,$BT$18))))),IF(AQ135=$BO$19,IF(AR135=$BP$17,$BP$19,IF(AR135=$BQ$17,$BQ$19,IF(AR135=$BR$17,$BR$19,IF(AR135=$BS$17,$BS$19,IF(AR135=$BT$17,$BT$19))))),IF(AQ135=$BO$20,IF(AR135=$BP$17,$BP$20,IF(AR135=$BQ$17,$BQ$20,IF(AR135=$BR$17,$BR$20,IF(AR135=$BS$17,$BS$20,IF(AR135=$BT$17,$BT$20))))),IF(AQ135=$BO$21,IF(AR135=$BP$17,$BP$21,IF(AR135=$BQ$17,$BQ$21,IF(AR135=$BR$17,$BR$21,IF(AR135=$BS$17,$BS$21,IF(AR135=$BT$17,$BT$21))))),IF(AQ135=$BO$22,IF(AR135=$BP$17,$BP$22,IF(AR135=$BQ$17,$BQ$22,IF(AR135=$BR$17,$BR$22,IF(AR135=$BS$17,$BS$22,IF(AR135=$BT$17,$BT$22))))),"")))))</f>
        <v>Alto</v>
      </c>
      <c r="AT135" s="472" t="str">
        <f>IF(AU135="","",IF(AU135=Listas!$F$61,Listas!$G$61,IF(AU135=Listas!$E$64,Listas!$G$64)))</f>
        <v>Requiere Plan de Acción</v>
      </c>
      <c r="AU135" s="475" t="str">
        <f>IF(AS135="","",IF(OR(AS135=Listas!$E$61,AS135=Listas!$E$62),Listas!$F$61,IF(AS135=Listas!$E$63,Listas!$F$63,IF(AS135=Listas!$E$64,Listas!$F$64))))</f>
        <v>Reducir, evitar, compartir o transferir el riesgo</v>
      </c>
      <c r="AV135" s="263" t="s">
        <v>80</v>
      </c>
      <c r="AW135" s="415" t="s">
        <v>608</v>
      </c>
      <c r="AX135" s="307" t="s">
        <v>587</v>
      </c>
      <c r="AY135" s="365" t="s">
        <v>373</v>
      </c>
      <c r="AZ135" s="365" t="s">
        <v>373</v>
      </c>
      <c r="BA135" s="399" t="s">
        <v>609</v>
      </c>
    </row>
    <row r="136" spans="2:53" ht="78.5" thickTop="1" thickBot="1" x14ac:dyDescent="0.4">
      <c r="B136" s="479" t="s">
        <v>111</v>
      </c>
      <c r="C136" s="465"/>
      <c r="D136" s="481"/>
      <c r="E136" s="484"/>
      <c r="F136" s="487"/>
      <c r="G136" s="487"/>
      <c r="H136" s="490"/>
      <c r="I136" s="490"/>
      <c r="J136" s="493"/>
      <c r="K136" s="490"/>
      <c r="L136" s="496"/>
      <c r="M136" s="499"/>
      <c r="N136" s="505"/>
      <c r="O136" s="496"/>
      <c r="P136" s="502"/>
      <c r="Q136" s="505"/>
      <c r="R136" s="243"/>
      <c r="S136" s="502"/>
      <c r="T136" s="111" t="s">
        <v>192</v>
      </c>
      <c r="U136" s="5" t="s">
        <v>579</v>
      </c>
      <c r="V136" s="338" t="s">
        <v>580</v>
      </c>
      <c r="W136" s="317" t="s">
        <v>581</v>
      </c>
      <c r="X136" s="317" t="s">
        <v>610</v>
      </c>
      <c r="Y136" s="318" t="s">
        <v>583</v>
      </c>
      <c r="Z136" s="319" t="s">
        <v>611</v>
      </c>
      <c r="AA136" s="314" t="s">
        <v>585</v>
      </c>
      <c r="AB136" s="190" t="s">
        <v>40</v>
      </c>
      <c r="AC136" s="191">
        <f>IF(AB136=Listas!$B$46,Listas!$C$46,IF(AB136=Listas!$B$47,Listas!$C$47,IF(AB136=Listas!$B$48,Listas!$C$48,"")))</f>
        <v>0.25</v>
      </c>
      <c r="AD136" s="192" t="str">
        <f>IF(OR(AB136=Listas!$F$53,AB136=Listas!$F$54),Listas!$G$53,IF(AB136=Listas!$F$55,Listas!$G$55,""))</f>
        <v>Probabilidad</v>
      </c>
      <c r="AE136" s="190" t="s">
        <v>43</v>
      </c>
      <c r="AF136" s="121">
        <f>+IF(AE136=Listas!$E$46,Listas!$F$46,IF(AE136=Listas!$E$47,Listas!$F$47,""))</f>
        <v>0.15</v>
      </c>
      <c r="AG136" s="193">
        <f>IFERROR(AC136+AF136,"")</f>
        <v>0.4</v>
      </c>
      <c r="AH136" s="190" t="s">
        <v>57</v>
      </c>
      <c r="AI136" s="194" t="s">
        <v>58</v>
      </c>
      <c r="AJ136" s="195" t="s">
        <v>59</v>
      </c>
      <c r="AK136" s="180" t="str">
        <f t="shared" si="20"/>
        <v>Baja</v>
      </c>
      <c r="AL136" s="181">
        <f>IF(AD136=Listas!$G$53,AL135-(AL135*AG136),AL135)</f>
        <v>0.252</v>
      </c>
      <c r="AM136" s="508"/>
      <c r="AN136" s="180" t="str">
        <f t="shared" ref="AN136:AN144" si="23">IF(AO136="","",IF(AO136&lt;=20%,"Leve",IF(AO136&lt;=40%,"Menor",IF(AO136&lt;=60%,"Moderado",IF(AO136&lt;=80%,"Mayor","Catastrófico")))))</f>
        <v>Mayor</v>
      </c>
      <c r="AO136" s="181">
        <f>IF(AD136=Listas!$G$55,AO135-(AO135*AG136),AO135)</f>
        <v>0.8</v>
      </c>
      <c r="AP136" s="508"/>
      <c r="AQ136" s="470"/>
      <c r="AR136" s="470"/>
      <c r="AS136" s="470"/>
      <c r="AT136" s="473"/>
      <c r="AU136" s="476"/>
      <c r="AV136" s="264" t="s">
        <v>90</v>
      </c>
      <c r="AW136" s="416" t="s">
        <v>612</v>
      </c>
      <c r="AX136" s="309" t="s">
        <v>613</v>
      </c>
      <c r="AY136" s="367" t="s">
        <v>316</v>
      </c>
      <c r="AZ136" s="367" t="s">
        <v>316</v>
      </c>
      <c r="BA136" s="401" t="s">
        <v>597</v>
      </c>
    </row>
    <row r="137" spans="2:53" ht="148.5" customHeight="1" thickTop="1" thickBot="1" x14ac:dyDescent="0.4">
      <c r="B137" s="479" t="s">
        <v>111</v>
      </c>
      <c r="C137" s="465"/>
      <c r="D137" s="481"/>
      <c r="E137" s="484"/>
      <c r="F137" s="487"/>
      <c r="G137" s="487"/>
      <c r="H137" s="490"/>
      <c r="I137" s="490"/>
      <c r="J137" s="493"/>
      <c r="K137" s="490"/>
      <c r="L137" s="496"/>
      <c r="M137" s="499"/>
      <c r="N137" s="505"/>
      <c r="O137" s="496"/>
      <c r="P137" s="502"/>
      <c r="Q137" s="505"/>
      <c r="R137" s="244"/>
      <c r="S137" s="502"/>
      <c r="T137" s="114" t="s">
        <v>208</v>
      </c>
      <c r="U137" s="115" t="s">
        <v>590</v>
      </c>
      <c r="V137" s="333" t="s">
        <v>591</v>
      </c>
      <c r="W137" s="352" t="s">
        <v>592</v>
      </c>
      <c r="X137" s="330" t="s">
        <v>610</v>
      </c>
      <c r="Y137" s="331" t="s">
        <v>594</v>
      </c>
      <c r="Z137" s="331" t="s">
        <v>611</v>
      </c>
      <c r="AA137" s="331" t="s">
        <v>585</v>
      </c>
      <c r="AB137" s="202" t="s">
        <v>40</v>
      </c>
      <c r="AC137" s="191">
        <f>IF(AB137=Listas!$B$46,Listas!$C$46,IF(AB137=Listas!$B$47,Listas!$C$47,IF(AB137=Listas!$B$48,Listas!$C$48,"")))</f>
        <v>0.25</v>
      </c>
      <c r="AD137" s="192" t="str">
        <f>IF(OR(AB137=Listas!$F$53,AB137=Listas!$F$54),Listas!$G$53,IF(AB137=Listas!$F$55,Listas!$G$55,""))</f>
        <v>Probabilidad</v>
      </c>
      <c r="AE137" s="190" t="s">
        <v>43</v>
      </c>
      <c r="AF137" s="121">
        <f>+IF(AE137=Listas!$E$46,Listas!$F$46,IF(AE137=Listas!$E$47,Listas!$F$47,""))</f>
        <v>0.15</v>
      </c>
      <c r="AG137" s="193">
        <f>IFERROR(AC137+AF137,"")</f>
        <v>0.4</v>
      </c>
      <c r="AH137" s="196" t="s">
        <v>57</v>
      </c>
      <c r="AI137" s="197" t="s">
        <v>58</v>
      </c>
      <c r="AJ137" s="198" t="s">
        <v>59</v>
      </c>
      <c r="AK137" s="180" t="str">
        <f t="shared" si="20"/>
        <v>Muy baja</v>
      </c>
      <c r="AL137" s="181">
        <f>IF(AD137=Listas!$G$53,AL136-(AL136*AG137),AL136)</f>
        <v>0.1512</v>
      </c>
      <c r="AM137" s="508"/>
      <c r="AN137" s="180" t="str">
        <f t="shared" si="23"/>
        <v>Mayor</v>
      </c>
      <c r="AO137" s="181">
        <f>IF(AD137=Listas!$G$55,AO136-(AO136*AG137),AO136)</f>
        <v>0.8</v>
      </c>
      <c r="AP137" s="508"/>
      <c r="AQ137" s="470"/>
      <c r="AR137" s="470"/>
      <c r="AS137" s="470"/>
      <c r="AT137" s="473"/>
      <c r="AU137" s="476"/>
      <c r="AV137" s="254"/>
      <c r="AW137" s="370"/>
      <c r="AX137" s="368"/>
      <c r="AY137" s="368"/>
      <c r="AZ137" s="368"/>
      <c r="BA137" s="369"/>
    </row>
    <row r="138" spans="2:53" ht="15.65" hidden="1" customHeight="1" thickTop="1" x14ac:dyDescent="0.35">
      <c r="B138" s="479" t="s">
        <v>111</v>
      </c>
      <c r="C138" s="277"/>
      <c r="D138" s="481"/>
      <c r="E138" s="484"/>
      <c r="F138" s="487"/>
      <c r="G138" s="487"/>
      <c r="H138" s="490"/>
      <c r="I138" s="490"/>
      <c r="J138" s="493"/>
      <c r="K138" s="490"/>
      <c r="L138" s="496"/>
      <c r="M138" s="499"/>
      <c r="N138" s="505"/>
      <c r="O138" s="496"/>
      <c r="P138" s="502"/>
      <c r="Q138" s="505"/>
      <c r="R138" s="244"/>
      <c r="S138" s="502"/>
      <c r="T138" s="123" t="s">
        <v>225</v>
      </c>
      <c r="U138" s="349"/>
      <c r="V138" s="327"/>
      <c r="W138" s="327"/>
      <c r="X138" s="327"/>
      <c r="Y138" s="327"/>
      <c r="Z138" s="327"/>
      <c r="AA138" s="327"/>
      <c r="AB138" s="190"/>
      <c r="AC138" s="191" t="str">
        <f>IF(AB138=Listas!$B$46,Listas!$C$46,IF(AB138=Listas!$B$47,Listas!$C$47,IF(AB138=Listas!$B$48,Listas!$C$48,"")))</f>
        <v/>
      </c>
      <c r="AD138" s="192" t="str">
        <f>IF(OR(AB138=Listas!$F$53,AB138=Listas!$F$54),Listas!$G$53,IF(AB138=Listas!$F$55,Listas!$G$55,""))</f>
        <v/>
      </c>
      <c r="AE138" s="190"/>
      <c r="AF138" s="121" t="str">
        <f>+IF(AE138=Listas!$E$46,Listas!$F$46,IF(AE138=Listas!$E$47,Listas!$F$47,""))</f>
        <v/>
      </c>
      <c r="AG138" s="193" t="str">
        <f t="shared" ref="AG138:AG144" si="24">IFERROR(AC138+AF138,"")</f>
        <v/>
      </c>
      <c r="AH138" s="199"/>
      <c r="AI138" s="200"/>
      <c r="AJ138" s="201"/>
      <c r="AK138" s="180" t="str">
        <f t="shared" si="20"/>
        <v>Muy baja</v>
      </c>
      <c r="AL138" s="181">
        <f>IF(AD138=Listas!$G$53,AL137-(AL137*AG138),AL137)</f>
        <v>0.1512</v>
      </c>
      <c r="AM138" s="508"/>
      <c r="AN138" s="180" t="str">
        <f t="shared" si="23"/>
        <v>Mayor</v>
      </c>
      <c r="AO138" s="181">
        <f>IF(AD138=Listas!$G$55,AO137-(AO137*AG138),AO137)</f>
        <v>0.8</v>
      </c>
      <c r="AP138" s="508"/>
      <c r="AQ138" s="470"/>
      <c r="AR138" s="470"/>
      <c r="AS138" s="470"/>
      <c r="AT138" s="473"/>
      <c r="AU138" s="476"/>
      <c r="AV138" s="252"/>
      <c r="AW138" s="395"/>
      <c r="AX138" s="379"/>
      <c r="AY138" s="379"/>
      <c r="AZ138" s="379"/>
      <c r="BA138" s="379"/>
    </row>
    <row r="139" spans="2:53" ht="14.15" hidden="1" customHeight="1" x14ac:dyDescent="0.35">
      <c r="B139" s="479" t="s">
        <v>111</v>
      </c>
      <c r="C139" s="277"/>
      <c r="D139" s="481"/>
      <c r="E139" s="484"/>
      <c r="F139" s="487"/>
      <c r="G139" s="487"/>
      <c r="H139" s="490"/>
      <c r="I139" s="490"/>
      <c r="J139" s="493"/>
      <c r="K139" s="490"/>
      <c r="L139" s="496"/>
      <c r="M139" s="499"/>
      <c r="N139" s="505"/>
      <c r="O139" s="496"/>
      <c r="P139" s="502"/>
      <c r="Q139" s="505"/>
      <c r="R139" s="244"/>
      <c r="S139" s="502"/>
      <c r="T139" s="111" t="s">
        <v>238</v>
      </c>
      <c r="U139" s="5"/>
      <c r="V139" s="327"/>
      <c r="W139" s="327"/>
      <c r="X139" s="327"/>
      <c r="Y139" s="327"/>
      <c r="Z139" s="327"/>
      <c r="AA139" s="327"/>
      <c r="AB139" s="202"/>
      <c r="AC139" s="191" t="str">
        <f>IF(AB139=Listas!$B$46,Listas!$C$46,IF(AB139=Listas!$B$47,Listas!$C$47,IF(AB139=Listas!$B$48,Listas!$C$48,"")))</f>
        <v/>
      </c>
      <c r="AD139" s="192" t="str">
        <f>IF(OR(AB139=Listas!$F$53,AB139=Listas!$F$54),Listas!$G$53,IF(AB139=Listas!$F$55,Listas!$G$55,""))</f>
        <v/>
      </c>
      <c r="AE139" s="202"/>
      <c r="AF139" s="121" t="str">
        <f>+IF(AE139=Listas!$E$46,Listas!$F$46,IF(AE139=Listas!$E$47,Listas!$F$47,""))</f>
        <v/>
      </c>
      <c r="AG139" s="193" t="str">
        <f t="shared" si="24"/>
        <v/>
      </c>
      <c r="AH139" s="190"/>
      <c r="AI139" s="194"/>
      <c r="AJ139" s="195"/>
      <c r="AK139" s="180" t="str">
        <f t="shared" si="20"/>
        <v>Muy baja</v>
      </c>
      <c r="AL139" s="181">
        <f>IF(AD139=Listas!$G$53,AL138-(AL138*AG139),AL138)</f>
        <v>0.1512</v>
      </c>
      <c r="AM139" s="508"/>
      <c r="AN139" s="180" t="str">
        <f t="shared" si="23"/>
        <v>Mayor</v>
      </c>
      <c r="AO139" s="181">
        <f>IF(AD139=Listas!$G$55,AO138-(AO138*AG139),AO138)</f>
        <v>0.8</v>
      </c>
      <c r="AP139" s="508"/>
      <c r="AQ139" s="470"/>
      <c r="AR139" s="470"/>
      <c r="AS139" s="470"/>
      <c r="AT139" s="473"/>
      <c r="AU139" s="476"/>
      <c r="AV139" s="253"/>
      <c r="AW139" s="396"/>
      <c r="AX139" s="379"/>
      <c r="AY139" s="379"/>
      <c r="AZ139" s="379"/>
      <c r="BA139" s="379"/>
    </row>
    <row r="140" spans="2:53" ht="14.5" hidden="1" customHeight="1" thickTop="1" x14ac:dyDescent="0.35">
      <c r="B140" s="479" t="s">
        <v>111</v>
      </c>
      <c r="C140" s="277"/>
      <c r="D140" s="481"/>
      <c r="E140" s="484"/>
      <c r="F140" s="487"/>
      <c r="G140" s="487"/>
      <c r="H140" s="490"/>
      <c r="I140" s="490"/>
      <c r="J140" s="493"/>
      <c r="K140" s="490"/>
      <c r="L140" s="496"/>
      <c r="M140" s="499"/>
      <c r="N140" s="505"/>
      <c r="O140" s="496"/>
      <c r="P140" s="502"/>
      <c r="Q140" s="505"/>
      <c r="R140" s="245"/>
      <c r="S140" s="502"/>
      <c r="T140" s="111" t="s">
        <v>246</v>
      </c>
      <c r="U140" s="5"/>
      <c r="V140" s="327"/>
      <c r="W140" s="327"/>
      <c r="X140" s="327"/>
      <c r="Y140" s="327"/>
      <c r="Z140" s="327"/>
      <c r="AA140" s="327"/>
      <c r="AB140" s="202"/>
      <c r="AC140" s="191" t="str">
        <f>IF(AB140=Listas!$B$46,Listas!$C$46,IF(AB140=Listas!$B$47,Listas!$C$47,IF(AB140=Listas!$B$48,Listas!$C$48,"")))</f>
        <v/>
      </c>
      <c r="AD140" s="192" t="str">
        <f>IF(OR(AB140=Listas!$F$53,AB140=Listas!$F$54),Listas!$G$53,IF(AB140=Listas!$F$55,Listas!$G$55,""))</f>
        <v/>
      </c>
      <c r="AE140" s="202"/>
      <c r="AF140" s="121" t="str">
        <f>+IF(AE140=Listas!$E$46,Listas!$F$46,IF(AE140=Listas!$E$47,Listas!$F$47,""))</f>
        <v/>
      </c>
      <c r="AG140" s="193" t="str">
        <f t="shared" si="24"/>
        <v/>
      </c>
      <c r="AH140" s="190"/>
      <c r="AI140" s="194"/>
      <c r="AJ140" s="195"/>
      <c r="AK140" s="180" t="str">
        <f t="shared" si="20"/>
        <v>Muy baja</v>
      </c>
      <c r="AL140" s="181">
        <f>IF(AD140=Listas!$G$53,AL139-(AL139*AG140),AL139)</f>
        <v>0.1512</v>
      </c>
      <c r="AM140" s="508"/>
      <c r="AN140" s="180" t="str">
        <f t="shared" si="23"/>
        <v>Mayor</v>
      </c>
      <c r="AO140" s="181">
        <f>IF(AD140=Listas!$G$55,AO139-(AO139*AG140),AO139)</f>
        <v>0.8</v>
      </c>
      <c r="AP140" s="508"/>
      <c r="AQ140" s="470"/>
      <c r="AR140" s="470"/>
      <c r="AS140" s="470"/>
      <c r="AT140" s="473"/>
      <c r="AU140" s="476"/>
      <c r="AV140" s="254"/>
      <c r="AW140" s="396"/>
      <c r="AX140" s="379"/>
      <c r="AY140" s="379"/>
      <c r="AZ140" s="379"/>
      <c r="BA140" s="379"/>
    </row>
    <row r="141" spans="2:53" ht="14.15" hidden="1" customHeight="1" thickTop="1" x14ac:dyDescent="0.35">
      <c r="B141" s="479" t="s">
        <v>111</v>
      </c>
      <c r="C141" s="277"/>
      <c r="D141" s="481"/>
      <c r="E141" s="484"/>
      <c r="F141" s="487"/>
      <c r="G141" s="487"/>
      <c r="H141" s="490"/>
      <c r="I141" s="490"/>
      <c r="J141" s="493"/>
      <c r="K141" s="490"/>
      <c r="L141" s="496"/>
      <c r="M141" s="499"/>
      <c r="N141" s="505"/>
      <c r="O141" s="496"/>
      <c r="P141" s="502"/>
      <c r="Q141" s="505"/>
      <c r="R141" s="246"/>
      <c r="S141" s="502"/>
      <c r="T141" s="111" t="s">
        <v>252</v>
      </c>
      <c r="U141" s="5"/>
      <c r="V141" s="327"/>
      <c r="W141" s="327"/>
      <c r="X141" s="327"/>
      <c r="Y141" s="327"/>
      <c r="Z141" s="327"/>
      <c r="AA141" s="327"/>
      <c r="AB141" s="202"/>
      <c r="AC141" s="191" t="str">
        <f>IF(AB141=Listas!$B$46,Listas!$C$46,IF(AB141=Listas!$B$47,Listas!$C$47,IF(AB141=Listas!$B$48,Listas!$C$48,"")))</f>
        <v/>
      </c>
      <c r="AD141" s="192" t="str">
        <f>IF(OR(AB141=Listas!$F$53,AB141=Listas!$F$54),Listas!$G$53,IF(AB141=Listas!$F$55,Listas!$G$55,""))</f>
        <v/>
      </c>
      <c r="AE141" s="202"/>
      <c r="AF141" s="121" t="str">
        <f>+IF(AE141=Listas!$E$46,Listas!$F$46,IF(AE141=Listas!$E$47,Listas!$F$47,""))</f>
        <v/>
      </c>
      <c r="AG141" s="193" t="str">
        <f t="shared" si="24"/>
        <v/>
      </c>
      <c r="AH141" s="190"/>
      <c r="AI141" s="194"/>
      <c r="AJ141" s="195"/>
      <c r="AK141" s="180" t="str">
        <f t="shared" si="20"/>
        <v>Muy baja</v>
      </c>
      <c r="AL141" s="181">
        <f>IF(AD141=Listas!$G$53,AL140-(AL140*AG141),AL140)</f>
        <v>0.1512</v>
      </c>
      <c r="AM141" s="508"/>
      <c r="AN141" s="180" t="str">
        <f t="shared" si="23"/>
        <v>Mayor</v>
      </c>
      <c r="AO141" s="181">
        <f>IF(AD141=Listas!$G$55,AO140-(AO140*AG141),AO140)</f>
        <v>0.8</v>
      </c>
      <c r="AP141" s="508"/>
      <c r="AQ141" s="470"/>
      <c r="AR141" s="470"/>
      <c r="AS141" s="470"/>
      <c r="AT141" s="473"/>
      <c r="AU141" s="476"/>
      <c r="AV141" s="254"/>
      <c r="AW141" s="396"/>
      <c r="AX141" s="379"/>
      <c r="AY141" s="379"/>
      <c r="AZ141" s="379"/>
      <c r="BA141" s="379"/>
    </row>
    <row r="142" spans="2:53" ht="14.15" hidden="1" customHeight="1" thickTop="1" x14ac:dyDescent="0.35">
      <c r="B142" s="479" t="s">
        <v>111</v>
      </c>
      <c r="C142" s="277"/>
      <c r="D142" s="481"/>
      <c r="E142" s="484"/>
      <c r="F142" s="487"/>
      <c r="G142" s="487"/>
      <c r="H142" s="490"/>
      <c r="I142" s="490"/>
      <c r="J142" s="493"/>
      <c r="K142" s="490"/>
      <c r="L142" s="496"/>
      <c r="M142" s="499"/>
      <c r="N142" s="505"/>
      <c r="O142" s="496"/>
      <c r="P142" s="502"/>
      <c r="Q142" s="505"/>
      <c r="R142" s="246"/>
      <c r="S142" s="502"/>
      <c r="T142" s="111" t="s">
        <v>257</v>
      </c>
      <c r="U142" s="5"/>
      <c r="V142" s="327"/>
      <c r="W142" s="327"/>
      <c r="X142" s="327"/>
      <c r="Y142" s="327"/>
      <c r="Z142" s="327"/>
      <c r="AA142" s="327"/>
      <c r="AB142" s="202"/>
      <c r="AC142" s="191" t="str">
        <f>IF(AB142=Listas!$B$46,Listas!$C$46,IF(AB142=Listas!$B$47,Listas!$C$47,IF(AB142=Listas!$B$48,Listas!$C$48,"")))</f>
        <v/>
      </c>
      <c r="AD142" s="192" t="str">
        <f>IF(OR(AB142=Listas!$F$53,AB142=Listas!$F$54),Listas!$G$53,IF(AB142=Listas!$F$55,Listas!$G$55,""))</f>
        <v/>
      </c>
      <c r="AE142" s="202"/>
      <c r="AF142" s="121" t="str">
        <f>+IF(AE142=Listas!$E$46,Listas!$F$46,IF(AE142=Listas!$E$47,Listas!$F$47,""))</f>
        <v/>
      </c>
      <c r="AG142" s="193" t="str">
        <f t="shared" si="24"/>
        <v/>
      </c>
      <c r="AH142" s="190"/>
      <c r="AI142" s="194"/>
      <c r="AJ142" s="195"/>
      <c r="AK142" s="180" t="str">
        <f t="shared" si="20"/>
        <v>Muy baja</v>
      </c>
      <c r="AL142" s="181">
        <f>IF(AD142=Listas!$G$53,AL141-(AL141*AG142),AL141)</f>
        <v>0.1512</v>
      </c>
      <c r="AM142" s="508"/>
      <c r="AN142" s="180" t="str">
        <f t="shared" si="23"/>
        <v>Mayor</v>
      </c>
      <c r="AO142" s="181">
        <f>IF(AD142=Listas!$G$55,AO141-(AO141*AG142),AO141)</f>
        <v>0.8</v>
      </c>
      <c r="AP142" s="508"/>
      <c r="AQ142" s="470"/>
      <c r="AR142" s="470"/>
      <c r="AS142" s="470"/>
      <c r="AT142" s="473"/>
      <c r="AU142" s="476"/>
      <c r="AV142" s="254"/>
      <c r="AW142" s="396"/>
      <c r="AX142" s="379"/>
      <c r="AY142" s="379"/>
      <c r="AZ142" s="379"/>
      <c r="BA142" s="379"/>
    </row>
    <row r="143" spans="2:53" ht="14.15" hidden="1" customHeight="1" thickTop="1" x14ac:dyDescent="0.35">
      <c r="B143" s="479" t="s">
        <v>111</v>
      </c>
      <c r="C143" s="277"/>
      <c r="D143" s="481"/>
      <c r="E143" s="484"/>
      <c r="F143" s="487"/>
      <c r="G143" s="487"/>
      <c r="H143" s="490"/>
      <c r="I143" s="490"/>
      <c r="J143" s="493"/>
      <c r="K143" s="490"/>
      <c r="L143" s="496"/>
      <c r="M143" s="499"/>
      <c r="N143" s="505"/>
      <c r="O143" s="496"/>
      <c r="P143" s="502"/>
      <c r="Q143" s="505"/>
      <c r="R143" s="246"/>
      <c r="S143" s="502"/>
      <c r="T143" s="111" t="s">
        <v>260</v>
      </c>
      <c r="U143" s="5"/>
      <c r="V143" s="327"/>
      <c r="W143" s="327"/>
      <c r="X143" s="327"/>
      <c r="Y143" s="327"/>
      <c r="Z143" s="327"/>
      <c r="AA143" s="327"/>
      <c r="AB143" s="202"/>
      <c r="AC143" s="191" t="str">
        <f>IF(AB143=Listas!$B$46,Listas!$C$46,IF(AB143=Listas!$B$47,Listas!$C$47,IF(AB143=Listas!$B$48,Listas!$C$48,"")))</f>
        <v/>
      </c>
      <c r="AD143" s="192" t="str">
        <f>IF(OR(AB143=Listas!$F$53,AB143=Listas!$F$54),Listas!$G$53,IF(AB143=Listas!$F$55,Listas!$G$55,""))</f>
        <v/>
      </c>
      <c r="AE143" s="202"/>
      <c r="AF143" s="121" t="str">
        <f>+IF(AE143=Listas!$E$46,Listas!$F$46,IF(AE143=Listas!$E$47,Listas!$F$47,""))</f>
        <v/>
      </c>
      <c r="AG143" s="193" t="str">
        <f t="shared" si="24"/>
        <v/>
      </c>
      <c r="AH143" s="190"/>
      <c r="AI143" s="194"/>
      <c r="AJ143" s="195"/>
      <c r="AK143" s="180" t="str">
        <f t="shared" si="20"/>
        <v>Muy baja</v>
      </c>
      <c r="AL143" s="181">
        <f>IF(AD143=Listas!$G$53,AL142-(AL142*AG143),AL142)</f>
        <v>0.1512</v>
      </c>
      <c r="AM143" s="508"/>
      <c r="AN143" s="180" t="str">
        <f t="shared" si="23"/>
        <v>Mayor</v>
      </c>
      <c r="AO143" s="181">
        <f>IF(AD143=Listas!$G$55,AO142-(AO142*AG143),AO142)</f>
        <v>0.8</v>
      </c>
      <c r="AP143" s="508"/>
      <c r="AQ143" s="470"/>
      <c r="AR143" s="470"/>
      <c r="AS143" s="470"/>
      <c r="AT143" s="473"/>
      <c r="AU143" s="476"/>
      <c r="AV143" s="254"/>
      <c r="AW143" s="396"/>
      <c r="AX143" s="379"/>
      <c r="AY143" s="379"/>
      <c r="AZ143" s="379"/>
      <c r="BA143" s="379"/>
    </row>
    <row r="144" spans="2:53" ht="14.5" hidden="1" customHeight="1" thickTop="1" x14ac:dyDescent="0.35">
      <c r="B144" s="479" t="s">
        <v>111</v>
      </c>
      <c r="C144" s="277"/>
      <c r="D144" s="482"/>
      <c r="E144" s="485"/>
      <c r="F144" s="488"/>
      <c r="G144" s="488"/>
      <c r="H144" s="491"/>
      <c r="I144" s="491"/>
      <c r="J144" s="494"/>
      <c r="K144" s="491"/>
      <c r="L144" s="497"/>
      <c r="M144" s="500"/>
      <c r="N144" s="506"/>
      <c r="O144" s="497"/>
      <c r="P144" s="503"/>
      <c r="Q144" s="506"/>
      <c r="R144" s="248"/>
      <c r="S144" s="503"/>
      <c r="T144" s="114" t="s">
        <v>261</v>
      </c>
      <c r="U144" s="115"/>
      <c r="V144" s="321"/>
      <c r="W144" s="321"/>
      <c r="X144" s="321"/>
      <c r="Y144" s="321"/>
      <c r="Z144" s="321"/>
      <c r="AA144" s="321"/>
      <c r="AB144" s="203"/>
      <c r="AC144" s="204" t="str">
        <f>IF(AB144=Listas!$B$46,Listas!$C$46,IF(AB144=Listas!$B$47,Listas!$C$47,IF(AB144=Listas!$B$48,Listas!$C$48,"")))</f>
        <v/>
      </c>
      <c r="AD144" s="205" t="str">
        <f>IF(OR(AB144=Listas!$F$53,AB144=Listas!$F$54),Listas!$G$53,IF(AB144=Listas!$F$55,Listas!$G$55,""))</f>
        <v/>
      </c>
      <c r="AE144" s="203"/>
      <c r="AF144" s="122" t="str">
        <f>+IF(AE144=Listas!$E$46,Listas!$F$46,IF(AE144=Listas!$E$47,Listas!$F$47,""))</f>
        <v/>
      </c>
      <c r="AG144" s="206" t="str">
        <f t="shared" si="24"/>
        <v/>
      </c>
      <c r="AH144" s="207"/>
      <c r="AI144" s="208"/>
      <c r="AJ144" s="209"/>
      <c r="AK144" s="182" t="str">
        <f t="shared" si="20"/>
        <v>Muy baja</v>
      </c>
      <c r="AL144" s="183">
        <f>IF(AD144=Listas!$G$53,AL143-(AL143*AG144),AL143)</f>
        <v>0.1512</v>
      </c>
      <c r="AM144" s="509"/>
      <c r="AN144" s="182" t="str">
        <f t="shared" si="23"/>
        <v>Mayor</v>
      </c>
      <c r="AO144" s="183">
        <f>IF(AD144=Listas!$G$55,AO143-(AO143*AG144),AO143)</f>
        <v>0.8</v>
      </c>
      <c r="AP144" s="509"/>
      <c r="AQ144" s="471"/>
      <c r="AR144" s="471"/>
      <c r="AS144" s="471"/>
      <c r="AT144" s="474"/>
      <c r="AU144" s="477"/>
      <c r="AV144" s="255"/>
      <c r="AW144" s="397"/>
      <c r="AX144" s="379"/>
      <c r="AY144" s="379"/>
      <c r="AZ144" s="379"/>
      <c r="BA144" s="379"/>
    </row>
    <row r="145" spans="2:53" ht="132" customHeight="1" thickTop="1" thickBot="1" x14ac:dyDescent="0.4">
      <c r="B145" s="479" t="s">
        <v>111</v>
      </c>
      <c r="C145" s="465" t="s">
        <v>614</v>
      </c>
      <c r="D145" s="480" t="s">
        <v>1</v>
      </c>
      <c r="E145" s="483" t="s">
        <v>615</v>
      </c>
      <c r="F145" s="486" t="s">
        <v>616</v>
      </c>
      <c r="G145" s="486" t="s">
        <v>617</v>
      </c>
      <c r="H145" s="489" t="s">
        <v>23</v>
      </c>
      <c r="I145" s="489" t="s">
        <v>22</v>
      </c>
      <c r="J145" s="492" t="s">
        <v>618</v>
      </c>
      <c r="K145" s="489" t="s">
        <v>177</v>
      </c>
      <c r="L145" s="495" t="s">
        <v>251</v>
      </c>
      <c r="M145" s="498" t="str">
        <f>+IF(L145="","",IF(L145=$CB$16,$CA$16,IF(L145=$CB$17,$CA$17,IF(L145=$CB$18,$CA$18,IF(L145=$CB$19,$CA$19,IF(L145=$CB$20,$CA$20))))))</f>
        <v>Media</v>
      </c>
      <c r="N145" s="504">
        <f>+IF(L145="","",IF(L145=$CB$16,$CE$16,IF(L145=$CB$17,$CE$17,IF(L145=$CB$18,$CE$18,IF(L145=$CB$19,$CE$19,IF(L145=$CB$20,$CE$20))))))</f>
        <v>0.6</v>
      </c>
      <c r="O145" s="495" t="s">
        <v>241</v>
      </c>
      <c r="P145" s="501" t="str">
        <f>+IF(O145="","",IF(O145='Mapa de Calor inherente'!$AF$6,'Mapa de Calor inherente'!$AD$6,IF(O145='Mapa de Calor inherente'!$AF$7,'Mapa de Calor inherente'!$AD$7,IF(O145='Mapa de Calor inherente'!$AF$8,'Mapa de Calor inherente'!$AD$8,IF(O145='Mapa de Calor inherente'!$AF$9,'Mapa de Calor inherente'!$AD$9,IF(O145='Mapa de Calor inherente'!$AF$10,'Mapa de Calor inherente'!$AD$10,IF(O145='Mapa de Calor inherente'!$AG$6,'Mapa de Calor inherente'!$AD$6,IF(O145='Mapa de Calor inherente'!$AG$7,'Mapa de Calor inherente'!$AD$7,IF(O145='Mapa de Calor inherente'!$AG$8,'Mapa de Calor inherente'!$AD$8,IF(O145='Mapa de Calor inherente'!$AG$9,'Mapa de Calor inherente'!$AD$9,IF(O145='Mapa de Calor inherente'!$AG$10,'Mapa de Calor inherente'!$AD$10,IF(O145='Mapa de Calor inherente'!$AD$8,'Mapa de Calor inherente'!$AD$8,IF(O145='Mapa de Calor inherente'!$AD$9,'Mapa de Calor inherente'!$AD$9,IF(O145='Mapa de Calor inherente'!$AD$10,'Mapa de Calor inherente'!$AD$10))))))))))))))</f>
        <v>Mayor</v>
      </c>
      <c r="Q145" s="504">
        <f>+IF(O145="","",IF(O145='Mapa de Calor inherente'!$AF$6,'Mapa de Calor inherente'!$AE$6,IF(O145='Mapa de Calor inherente'!$AF$7,'Mapa de Calor inherente'!$AE$7,IF(O145='Mapa de Calor inherente'!$AF$8,'Mapa de Calor inherente'!$AE$8,IF(O145='Mapa de Calor inherente'!$AF$9,'Mapa de Calor inherente'!$AE$9,IF(O145='Mapa de Calor inherente'!$AF$10,'Mapa de Calor inherente'!$AE$10,IF(O145='Mapa de Calor inherente'!$AG$6,'Mapa de Calor inherente'!$AE$6,IF(O145='Mapa de Calor inherente'!$AG$7,'Mapa de Calor inherente'!$AE$7,IF(O145='Mapa de Calor inherente'!$AG$8,'Mapa de Calor inherente'!$AE$8,IF(O145='Mapa de Calor inherente'!$AG$9,'Mapa de Calor inherente'!$AE$9,IF(O145='Mapa de Calor inherente'!$AG$10,'Mapa de Calor inherente'!$AE$10,IF(O145='Mapa de Calor inherente'!$AD$8,'Mapa de Calor inherente'!$AE$8,IF(O145='Mapa de Calor inherente'!$AD$9,'Mapa de Calor inherente'!$AE$9,IF(O145='Mapa de Calor inherente'!$AD$10,'Mapa de Calor inherente'!$AE$10))))))))))))))</f>
        <v>0.8</v>
      </c>
      <c r="R145" s="165" t="e">
        <f>IF(M145="","",IF(Q145="","",(M145*Q145)))</f>
        <v>#VALUE!</v>
      </c>
      <c r="S145" s="501" t="str">
        <f>+IF(M145=$BO$18,IF(P145=$BP$17,$BP$18,IF(P145=$BQ$17,$BQ$18,IF(P145=$BR$17,$BR$18,IF(P145=$BS$17,$BS$18,IF(P145=$BT$17,$BT$18))))),IF(M145=$BO$19,IF(P145=$BP$17,$BP$19,IF(P145=$BQ$17,$BQ$19,IF(P145=$BR$17,$BR$19,IF(P145=$BS$17,$BS$19,IF(P145=$BT$17,$BT$19))))),IF(M145=$BO$20,IF(P145=$BP$17,$BP$20,IF(P145=$BQ$17,$BQ$20,IF(P145=$BR$17,$BR$20,IF(P145=$BS$17,$BS$20,IF(P145=$BT$17,$BT$20))))),IF(M145=$BO$21,IF(P145=$BP$17,$BP$21,IF(P145=$BQ$17,$BQ$21,IF(P145=$BR$17,$BR$21,IF(P145=$BS$17,$BS$21,IF(P145=$BT$17,$BT$21))))),IF(M145=$BO$22,IF(P145=$BP$17,$BP$22,IF(P145=$BQ$17,$BQ$22,IF(P145=$BR$17,$BR$22,IF(P145=$BS$17,$BS$22,IF(P145=$BT$17,$BT$22))))),"")))))</f>
        <v>Alto</v>
      </c>
      <c r="T145" s="117" t="s">
        <v>180</v>
      </c>
      <c r="U145" s="350" t="s">
        <v>619</v>
      </c>
      <c r="V145" s="353" t="s">
        <v>620</v>
      </c>
      <c r="W145" s="353" t="s">
        <v>621</v>
      </c>
      <c r="X145" s="317" t="s">
        <v>622</v>
      </c>
      <c r="Y145" s="317" t="s">
        <v>623</v>
      </c>
      <c r="Z145" s="354" t="s">
        <v>624</v>
      </c>
      <c r="AA145" s="355" t="s">
        <v>625</v>
      </c>
      <c r="AB145" s="184" t="s">
        <v>42</v>
      </c>
      <c r="AC145" s="185">
        <f>IF(AB145=Listas!$B$46,Listas!$C$46,IF(AB145=Listas!$B$47,Listas!$C$47,IF(AB145=Listas!$B$48,Listas!$C$48,"")))</f>
        <v>0.15</v>
      </c>
      <c r="AD145" s="186" t="str">
        <f>IF(OR(AB145=Listas!$F$53,AB145=Listas!$F$54),Listas!$G$53,IF(AB145=Listas!$F$55,Listas!$G$55,""))</f>
        <v>Probabilidad</v>
      </c>
      <c r="AE145" s="184" t="s">
        <v>43</v>
      </c>
      <c r="AF145" s="185">
        <f>+IF(AE145=Listas!$E$46,Listas!$F$46,IF(AE145=Listas!$E$47,Listas!$F$47,""))</f>
        <v>0.15</v>
      </c>
      <c r="AG145" s="187">
        <f>IFERROR(AC145+AF145,"")</f>
        <v>0.3</v>
      </c>
      <c r="AH145" s="184" t="s">
        <v>57</v>
      </c>
      <c r="AI145" s="188" t="s">
        <v>58</v>
      </c>
      <c r="AJ145" s="189" t="s">
        <v>59</v>
      </c>
      <c r="AK145" s="173" t="str">
        <f t="shared" ref="AK145:AK164" si="25">IF(AL145="","",IF(AL145&lt;=20%,"Muy baja",IF(AL145&lt;=40%,"Baja",IF(AL145&lt;=60%,"Media",IF(AL145&lt;=80%,"Alta","Muy alta")))))</f>
        <v>Media</v>
      </c>
      <c r="AL145" s="174">
        <f>IF(AD145=Listas!$G$53,N145-(N145*AG145),N145)</f>
        <v>0.42</v>
      </c>
      <c r="AM145" s="507">
        <f>+IF(AL154="","",AL154)</f>
        <v>3.78E-2</v>
      </c>
      <c r="AN145" s="173" t="str">
        <f>IF(AO145="","",IF(AO145&lt;=20%,"Leve",IF(AO145&lt;=40%,"Menor",IF(AO145&lt;=60%,"Moderado",IF(AO145&lt;=80%,"Mayor","Catastrófico")))))</f>
        <v>Mayor</v>
      </c>
      <c r="AO145" s="174">
        <f>IF(AD145=Listas!$G$55,Q145-(Q145*AG145),Q145)</f>
        <v>0.8</v>
      </c>
      <c r="AP145" s="507">
        <f>+IF(AO154="","",AO154)</f>
        <v>0.8</v>
      </c>
      <c r="AQ145" s="469" t="str">
        <f>+IF(AM145=0,"",IF(AM145&lt;=$BN$22,$BO$22,IF(AM145&lt;=$BN$21,$BO$21,IF(AM145&lt;=$BN$20,$BO$20,IF(AM145&lt;=$BN$19,$BO$19,IF(AM145&lt;=$BN$18,$BO$18,""))))))</f>
        <v>Muy Baja</v>
      </c>
      <c r="AR145" s="469" t="str">
        <f>+IF(AP145=0,"",IF(AP145&lt;=$BP$16,$BP$17,IF(AP145&lt;=$BQ$16,$BQ$17,IF(AP145&lt;=$BR$16,$BR$17,IF(AP145&lt;=$BS$16,$BS$17,IF(AP145&lt;=$BT$16,$BT$17,""))))))</f>
        <v>Mayor</v>
      </c>
      <c r="AS145" s="469" t="str">
        <f>IF(AQ145=$BO$18,IF(AR145=$BP$17,$BP$18,IF(AR145=$BQ$17,$BQ$18,IF(AR145=$BR$17,$BR$18,IF(AR145=$BS$17,$BS$18,IF(AR145=$BT$17,$BT$18))))),IF(AQ145=$BO$19,IF(AR145=$BP$17,$BP$19,IF(AR145=$BQ$17,$BQ$19,IF(AR145=$BR$17,$BR$19,IF(AR145=$BS$17,$BS$19,IF(AR145=$BT$17,$BT$19))))),IF(AQ145=$BO$20,IF(AR145=$BP$17,$BP$20,IF(AR145=$BQ$17,$BQ$20,IF(AR145=$BR$17,$BR$20,IF(AR145=$BS$17,$BS$20,IF(AR145=$BT$17,$BT$20))))),IF(AQ145=$BO$21,IF(AR145=$BP$17,$BP$21,IF(AR145=$BQ$17,$BQ$21,IF(AR145=$BR$17,$BR$21,IF(AR145=$BS$17,$BS$21,IF(AR145=$BT$17,$BT$21))))),IF(AQ145=$BO$22,IF(AR145=$BP$17,$BP$22,IF(AR145=$BQ$17,$BQ$22,IF(AR145=$BR$17,$BR$22,IF(AR145=$BS$17,$BS$22,IF(AR145=$BT$17,$BT$22))))),"")))))</f>
        <v>Alto</v>
      </c>
      <c r="AT145" s="472" t="str">
        <f>IF(AU145="","",IF(AU145=Listas!$F$61,Listas!$G$61,IF(AU145=Listas!$E$64,Listas!$G$64)))</f>
        <v>Requiere Plan de Acción</v>
      </c>
      <c r="AU145" s="475" t="str">
        <f>IF(AS145="","",IF(OR(AS145=Listas!$E$61,AS145=Listas!$E$62),Listas!$F$61,IF(AS145=Listas!$E$63,Listas!$F$63,IF(AS145=Listas!$E$64,Listas!$F$64))))</f>
        <v>Reducir, evitar, compartir o transferir el riesgo</v>
      </c>
      <c r="AV145" s="261" t="s">
        <v>80</v>
      </c>
      <c r="AW145" s="280" t="s">
        <v>626</v>
      </c>
      <c r="AX145" s="307" t="s">
        <v>620</v>
      </c>
      <c r="AY145" s="365" t="s">
        <v>202</v>
      </c>
      <c r="AZ145" s="365" t="s">
        <v>627</v>
      </c>
      <c r="BA145" s="385" t="s">
        <v>628</v>
      </c>
    </row>
    <row r="146" spans="2:53" ht="167.25" customHeight="1" thickTop="1" thickBot="1" x14ac:dyDescent="0.4">
      <c r="B146" s="479" t="s">
        <v>111</v>
      </c>
      <c r="C146" s="465"/>
      <c r="D146" s="481"/>
      <c r="E146" s="484"/>
      <c r="F146" s="487"/>
      <c r="G146" s="487"/>
      <c r="H146" s="490"/>
      <c r="I146" s="490"/>
      <c r="J146" s="493"/>
      <c r="K146" s="490"/>
      <c r="L146" s="496"/>
      <c r="M146" s="499"/>
      <c r="N146" s="505"/>
      <c r="O146" s="496"/>
      <c r="P146" s="502"/>
      <c r="Q146" s="505"/>
      <c r="R146" s="243"/>
      <c r="S146" s="502"/>
      <c r="T146" s="111" t="s">
        <v>192</v>
      </c>
      <c r="U146" s="5" t="s">
        <v>629</v>
      </c>
      <c r="V146" s="356" t="s">
        <v>620</v>
      </c>
      <c r="W146" s="357" t="s">
        <v>621</v>
      </c>
      <c r="X146" s="317" t="s">
        <v>630</v>
      </c>
      <c r="Y146" s="317" t="s">
        <v>631</v>
      </c>
      <c r="Z146" s="358" t="s">
        <v>632</v>
      </c>
      <c r="AA146" s="318" t="s">
        <v>633</v>
      </c>
      <c r="AB146" s="190" t="s">
        <v>40</v>
      </c>
      <c r="AC146" s="191">
        <f>IF(AB146=Listas!$B$46,Listas!$C$46,IF(AB146=Listas!$B$47,Listas!$C$47,IF(AB146=Listas!$B$48,Listas!$C$48,"")))</f>
        <v>0.25</v>
      </c>
      <c r="AD146" s="192" t="str">
        <f>IF(OR(AB146=Listas!$F$53,AB146=Listas!$F$54),Listas!$G$53,IF(AB146=Listas!$F$55,Listas!$G$55,""))</f>
        <v>Probabilidad</v>
      </c>
      <c r="AE146" s="190" t="s">
        <v>43</v>
      </c>
      <c r="AF146" s="121">
        <f>+IF(AE146=Listas!$E$46,Listas!$F$46,IF(AE146=Listas!$E$47,Listas!$F$47,""))</f>
        <v>0.15</v>
      </c>
      <c r="AG146" s="193">
        <f>IFERROR(AC146+AF146,"")</f>
        <v>0.4</v>
      </c>
      <c r="AH146" s="190" t="s">
        <v>57</v>
      </c>
      <c r="AI146" s="194" t="s">
        <v>58</v>
      </c>
      <c r="AJ146" s="195" t="s">
        <v>59</v>
      </c>
      <c r="AK146" s="180" t="str">
        <f t="shared" si="25"/>
        <v>Baja</v>
      </c>
      <c r="AL146" s="181">
        <f>IF(AD146=Listas!$G$53,AL145-(AL145*AG146),AL145)</f>
        <v>0.252</v>
      </c>
      <c r="AM146" s="508"/>
      <c r="AN146" s="180" t="str">
        <f t="shared" ref="AN146:AN154" si="26">IF(AO146="","",IF(AO146&lt;=20%,"Leve",IF(AO146&lt;=40%,"Menor",IF(AO146&lt;=60%,"Moderado",IF(AO146&lt;=80%,"Mayor","Catastrófico")))))</f>
        <v>Mayor</v>
      </c>
      <c r="AO146" s="181">
        <f>IF(AD146=Listas!$G$55,AO145-(AO145*AG146),AO145)</f>
        <v>0.8</v>
      </c>
      <c r="AP146" s="508"/>
      <c r="AQ146" s="470"/>
      <c r="AR146" s="470"/>
      <c r="AS146" s="470"/>
      <c r="AT146" s="473"/>
      <c r="AU146" s="476"/>
      <c r="AV146" s="254" t="s">
        <v>90</v>
      </c>
      <c r="AW146" s="112" t="s">
        <v>634</v>
      </c>
      <c r="AX146" s="309" t="s">
        <v>620</v>
      </c>
      <c r="AY146" s="367" t="s">
        <v>316</v>
      </c>
      <c r="AZ146" s="367" t="s">
        <v>316</v>
      </c>
      <c r="BA146" s="401" t="s">
        <v>635</v>
      </c>
    </row>
    <row r="147" spans="2:53" ht="207.75" customHeight="1" thickTop="1" thickBot="1" x14ac:dyDescent="0.4">
      <c r="B147" s="479" t="s">
        <v>111</v>
      </c>
      <c r="C147" s="465"/>
      <c r="D147" s="481"/>
      <c r="E147" s="484"/>
      <c r="F147" s="487"/>
      <c r="G147" s="487"/>
      <c r="H147" s="490"/>
      <c r="I147" s="490"/>
      <c r="J147" s="493"/>
      <c r="K147" s="490"/>
      <c r="L147" s="496"/>
      <c r="M147" s="499"/>
      <c r="N147" s="505"/>
      <c r="O147" s="496"/>
      <c r="P147" s="502"/>
      <c r="Q147" s="505"/>
      <c r="R147" s="244"/>
      <c r="S147" s="502"/>
      <c r="T147" s="111" t="s">
        <v>208</v>
      </c>
      <c r="U147" s="5" t="s">
        <v>636</v>
      </c>
      <c r="V147" s="338" t="s">
        <v>637</v>
      </c>
      <c r="W147" s="317" t="s">
        <v>638</v>
      </c>
      <c r="X147" s="317" t="s">
        <v>639</v>
      </c>
      <c r="Y147" s="317" t="s">
        <v>640</v>
      </c>
      <c r="Z147" s="317" t="s">
        <v>641</v>
      </c>
      <c r="AA147" s="318" t="s">
        <v>642</v>
      </c>
      <c r="AB147" s="202" t="s">
        <v>40</v>
      </c>
      <c r="AC147" s="191">
        <f>IF(AB147=Listas!$B$46,Listas!$C$46,IF(AB147=Listas!$B$47,Listas!$C$47,IF(AB147=Listas!$B$48,Listas!$C$48,"")))</f>
        <v>0.25</v>
      </c>
      <c r="AD147" s="192" t="str">
        <f>IF(OR(AB147=Listas!$F$53,AB147=Listas!$F$54),Listas!$G$53,IF(AB147=Listas!$F$55,Listas!$G$55,""))</f>
        <v>Probabilidad</v>
      </c>
      <c r="AE147" s="190" t="s">
        <v>43</v>
      </c>
      <c r="AF147" s="121">
        <f>+IF(AE147=Listas!$E$46,Listas!$F$46,IF(AE147=Listas!$E$47,Listas!$F$47,""))</f>
        <v>0.15</v>
      </c>
      <c r="AG147" s="193">
        <f>IFERROR(AC147+AF147,"")</f>
        <v>0.4</v>
      </c>
      <c r="AH147" s="196" t="s">
        <v>57</v>
      </c>
      <c r="AI147" s="197" t="s">
        <v>58</v>
      </c>
      <c r="AJ147" s="198" t="s">
        <v>59</v>
      </c>
      <c r="AK147" s="180" t="str">
        <f t="shared" si="25"/>
        <v>Muy baja</v>
      </c>
      <c r="AL147" s="181">
        <f>IF(AD147=Listas!$G$53,AL146-(AL146*AG147),AL146)</f>
        <v>0.1512</v>
      </c>
      <c r="AM147" s="508"/>
      <c r="AN147" s="180" t="str">
        <f t="shared" si="26"/>
        <v>Mayor</v>
      </c>
      <c r="AO147" s="181">
        <f>IF(AD147=Listas!$G$55,AO146-(AO146*AG147),AO146)</f>
        <v>0.8</v>
      </c>
      <c r="AP147" s="508"/>
      <c r="AQ147" s="470"/>
      <c r="AR147" s="470"/>
      <c r="AS147" s="470"/>
      <c r="AT147" s="473"/>
      <c r="AU147" s="476"/>
      <c r="AV147" s="254"/>
      <c r="AW147" s="112"/>
      <c r="AX147" s="405"/>
      <c r="AY147" s="405"/>
      <c r="AZ147" s="405"/>
      <c r="BA147" s="406"/>
    </row>
    <row r="148" spans="2:53" ht="167.25" customHeight="1" thickTop="1" thickBot="1" x14ac:dyDescent="0.4">
      <c r="B148" s="479" t="s">
        <v>111</v>
      </c>
      <c r="C148" s="465"/>
      <c r="D148" s="481"/>
      <c r="E148" s="484"/>
      <c r="F148" s="487"/>
      <c r="G148" s="487"/>
      <c r="H148" s="490"/>
      <c r="I148" s="490"/>
      <c r="J148" s="493"/>
      <c r="K148" s="490"/>
      <c r="L148" s="496"/>
      <c r="M148" s="499"/>
      <c r="N148" s="505"/>
      <c r="O148" s="496"/>
      <c r="P148" s="502"/>
      <c r="Q148" s="505"/>
      <c r="R148" s="244"/>
      <c r="S148" s="502"/>
      <c r="T148" s="111" t="s">
        <v>225</v>
      </c>
      <c r="U148" s="5" t="s">
        <v>643</v>
      </c>
      <c r="V148" s="338" t="s">
        <v>644</v>
      </c>
      <c r="W148" s="338" t="s">
        <v>645</v>
      </c>
      <c r="X148" s="338" t="s">
        <v>646</v>
      </c>
      <c r="Y148" s="338" t="s">
        <v>647</v>
      </c>
      <c r="Z148" s="338" t="s">
        <v>648</v>
      </c>
      <c r="AA148" s="338" t="s">
        <v>649</v>
      </c>
      <c r="AB148" s="190" t="s">
        <v>40</v>
      </c>
      <c r="AC148" s="191">
        <f>IF(AB148=Listas!$B$46,Listas!$C$46,IF(AB148=Listas!$B$47,Listas!$C$47,IF(AB148=Listas!$B$48,Listas!$C$48,"")))</f>
        <v>0.25</v>
      </c>
      <c r="AD148" s="192" t="str">
        <f>IF(OR(AB148=Listas!$F$53,AB148=Listas!$F$54),Listas!$G$53,IF(AB148=Listas!$F$55,Listas!$G$55,""))</f>
        <v>Probabilidad</v>
      </c>
      <c r="AE148" s="190" t="s">
        <v>41</v>
      </c>
      <c r="AF148" s="121">
        <f>+IF(AE148=Listas!$E$46,Listas!$F$46,IF(AE148=Listas!$E$47,Listas!$F$47,""))</f>
        <v>0.25</v>
      </c>
      <c r="AG148" s="193">
        <f t="shared" ref="AG148:AG154" si="27">IFERROR(AC148+AF148,"")</f>
        <v>0.5</v>
      </c>
      <c r="AH148" s="199" t="s">
        <v>57</v>
      </c>
      <c r="AI148" s="200" t="s">
        <v>58</v>
      </c>
      <c r="AJ148" s="201" t="s">
        <v>59</v>
      </c>
      <c r="AK148" s="180" t="str">
        <f t="shared" si="25"/>
        <v>Muy baja</v>
      </c>
      <c r="AL148" s="181">
        <f>IF(AD148=Listas!$G$53,AL147-(AL147*AG148),AL147)</f>
        <v>7.5600000000000001E-2</v>
      </c>
      <c r="AM148" s="508"/>
      <c r="AN148" s="180" t="str">
        <f t="shared" si="26"/>
        <v>Mayor</v>
      </c>
      <c r="AO148" s="181">
        <f>IF(AD148=Listas!$G$55,AO147-(AO147*AG148),AO147)</f>
        <v>0.8</v>
      </c>
      <c r="AP148" s="508"/>
      <c r="AQ148" s="470"/>
      <c r="AR148" s="470"/>
      <c r="AS148" s="470"/>
      <c r="AT148" s="473"/>
      <c r="AU148" s="476"/>
      <c r="AV148" s="252"/>
      <c r="AW148" s="112"/>
      <c r="AX148" s="405"/>
      <c r="AY148" s="405"/>
      <c r="AZ148" s="405"/>
      <c r="BA148" s="406"/>
    </row>
    <row r="149" spans="2:53" ht="171" customHeight="1" thickTop="1" thickBot="1" x14ac:dyDescent="0.4">
      <c r="B149" s="479" t="s">
        <v>111</v>
      </c>
      <c r="C149" s="465"/>
      <c r="D149" s="481"/>
      <c r="E149" s="484"/>
      <c r="F149" s="487"/>
      <c r="G149" s="487"/>
      <c r="H149" s="490"/>
      <c r="I149" s="490"/>
      <c r="J149" s="493"/>
      <c r="K149" s="490"/>
      <c r="L149" s="496"/>
      <c r="M149" s="499"/>
      <c r="N149" s="505"/>
      <c r="O149" s="496"/>
      <c r="P149" s="502"/>
      <c r="Q149" s="505"/>
      <c r="R149" s="244"/>
      <c r="S149" s="502"/>
      <c r="T149" s="111" t="s">
        <v>238</v>
      </c>
      <c r="U149" s="5" t="s">
        <v>650</v>
      </c>
      <c r="V149" s="356" t="s">
        <v>637</v>
      </c>
      <c r="W149" s="338" t="s">
        <v>651</v>
      </c>
      <c r="X149" s="359" t="s">
        <v>652</v>
      </c>
      <c r="Y149" s="338" t="s">
        <v>653</v>
      </c>
      <c r="Z149" s="360" t="s">
        <v>654</v>
      </c>
      <c r="AA149" s="338" t="s">
        <v>655</v>
      </c>
      <c r="AB149" s="202" t="s">
        <v>40</v>
      </c>
      <c r="AC149" s="191">
        <f>IF(AB149=Listas!$B$46,Listas!$C$46,IF(AB149=Listas!$B$47,Listas!$C$47,IF(AB149=Listas!$B$48,Listas!$C$48,"")))</f>
        <v>0.25</v>
      </c>
      <c r="AD149" s="192" t="str">
        <f>IF(OR(AB149=Listas!$F$53,AB149=Listas!$F$54),Listas!$G$53,IF(AB149=Listas!$F$55,Listas!$G$55,""))</f>
        <v>Probabilidad</v>
      </c>
      <c r="AE149" s="202" t="s">
        <v>41</v>
      </c>
      <c r="AF149" s="121">
        <f>+IF(AE149=Listas!$E$46,Listas!$F$46,IF(AE149=Listas!$E$47,Listas!$F$47,""))</f>
        <v>0.25</v>
      </c>
      <c r="AG149" s="193">
        <f t="shared" si="27"/>
        <v>0.5</v>
      </c>
      <c r="AH149" s="190" t="s">
        <v>57</v>
      </c>
      <c r="AI149" s="194" t="s">
        <v>58</v>
      </c>
      <c r="AJ149" s="195" t="s">
        <v>59</v>
      </c>
      <c r="AK149" s="180" t="str">
        <f t="shared" si="25"/>
        <v>Muy baja</v>
      </c>
      <c r="AL149" s="181">
        <f>IF(AD149=Listas!$G$53,AL148-(AL148*AG149),AL148)</f>
        <v>3.78E-2</v>
      </c>
      <c r="AM149" s="508"/>
      <c r="AN149" s="180" t="str">
        <f t="shared" si="26"/>
        <v>Mayor</v>
      </c>
      <c r="AO149" s="181">
        <f>IF(AD149=Listas!$G$55,AO148-(AO148*AG149),AO148)</f>
        <v>0.8</v>
      </c>
      <c r="AP149" s="508"/>
      <c r="AQ149" s="470"/>
      <c r="AR149" s="470"/>
      <c r="AS149" s="470"/>
      <c r="AT149" s="473"/>
      <c r="AU149" s="476"/>
      <c r="AV149" s="253"/>
      <c r="AW149" s="370"/>
      <c r="AX149" s="368"/>
      <c r="AY149" s="368"/>
      <c r="AZ149" s="368"/>
      <c r="BA149" s="369"/>
    </row>
    <row r="150" spans="2:53" ht="14.5" hidden="1" customHeight="1" thickBot="1" x14ac:dyDescent="0.4">
      <c r="B150" s="479" t="s">
        <v>111</v>
      </c>
      <c r="C150" s="238"/>
      <c r="D150" s="481"/>
      <c r="E150" s="484"/>
      <c r="F150" s="487"/>
      <c r="G150" s="487"/>
      <c r="H150" s="490"/>
      <c r="I150" s="490"/>
      <c r="J150" s="493"/>
      <c r="K150" s="490"/>
      <c r="L150" s="496"/>
      <c r="M150" s="499"/>
      <c r="N150" s="505"/>
      <c r="O150" s="496"/>
      <c r="P150" s="502"/>
      <c r="Q150" s="505"/>
      <c r="R150" s="245"/>
      <c r="S150" s="502"/>
      <c r="T150" s="111" t="s">
        <v>246</v>
      </c>
      <c r="U150" s="5"/>
      <c r="V150" s="327"/>
      <c r="W150" s="327"/>
      <c r="X150" s="327"/>
      <c r="Y150" s="327"/>
      <c r="Z150" s="327"/>
      <c r="AA150" s="327"/>
      <c r="AB150" s="202"/>
      <c r="AC150" s="191" t="str">
        <f>IF(AB150=Listas!$B$46,Listas!$C$46,IF(AB150=Listas!$B$47,Listas!$C$47,IF(AB150=Listas!$B$48,Listas!$C$48,"")))</f>
        <v/>
      </c>
      <c r="AD150" s="192" t="str">
        <f>IF(OR(AB150=Listas!$F$53,AB150=Listas!$F$54),Listas!$G$53,IF(AB150=Listas!$F$55,Listas!$G$55,""))</f>
        <v/>
      </c>
      <c r="AE150" s="202"/>
      <c r="AF150" s="121" t="str">
        <f>+IF(AE150=Listas!$E$46,Listas!$F$46,IF(AE150=Listas!$E$47,Listas!$F$47,""))</f>
        <v/>
      </c>
      <c r="AG150" s="193" t="str">
        <f t="shared" si="27"/>
        <v/>
      </c>
      <c r="AH150" s="190"/>
      <c r="AI150" s="194"/>
      <c r="AJ150" s="195"/>
      <c r="AK150" s="180" t="str">
        <f t="shared" si="25"/>
        <v>Muy baja</v>
      </c>
      <c r="AL150" s="181">
        <f>IF(AD150=Listas!$G$53,AL149-(AL149*AG150),AL149)</f>
        <v>3.78E-2</v>
      </c>
      <c r="AM150" s="508"/>
      <c r="AN150" s="180" t="str">
        <f t="shared" si="26"/>
        <v>Mayor</v>
      </c>
      <c r="AO150" s="181">
        <f>IF(AD150=Listas!$G$55,AO149-(AO149*AG150),AO149)</f>
        <v>0.8</v>
      </c>
      <c r="AP150" s="508"/>
      <c r="AQ150" s="470"/>
      <c r="AR150" s="470"/>
      <c r="AS150" s="470"/>
      <c r="AT150" s="473"/>
      <c r="AU150" s="476"/>
      <c r="AV150" s="254"/>
      <c r="AW150" s="395"/>
      <c r="AX150" s="379"/>
      <c r="AY150" s="379"/>
      <c r="AZ150" s="379"/>
      <c r="BA150" s="379"/>
    </row>
    <row r="151" spans="2:53" ht="14.15" hidden="1" customHeight="1" thickTop="1" x14ac:dyDescent="0.35">
      <c r="B151" s="479" t="s">
        <v>111</v>
      </c>
      <c r="C151" s="238"/>
      <c r="D151" s="481"/>
      <c r="E151" s="484"/>
      <c r="F151" s="487"/>
      <c r="G151" s="487"/>
      <c r="H151" s="490"/>
      <c r="I151" s="490"/>
      <c r="J151" s="493"/>
      <c r="K151" s="490"/>
      <c r="L151" s="496"/>
      <c r="M151" s="499"/>
      <c r="N151" s="505"/>
      <c r="O151" s="496"/>
      <c r="P151" s="502"/>
      <c r="Q151" s="505"/>
      <c r="R151" s="246"/>
      <c r="S151" s="502"/>
      <c r="T151" s="111" t="s">
        <v>252</v>
      </c>
      <c r="U151" s="5"/>
      <c r="V151" s="327"/>
      <c r="W151" s="327"/>
      <c r="X151" s="327"/>
      <c r="Y151" s="327"/>
      <c r="Z151" s="327"/>
      <c r="AA151" s="327"/>
      <c r="AB151" s="202"/>
      <c r="AC151" s="191" t="str">
        <f>IF(AB151=Listas!$B$46,Listas!$C$46,IF(AB151=Listas!$B$47,Listas!$C$47,IF(AB151=Listas!$B$48,Listas!$C$48,"")))</f>
        <v/>
      </c>
      <c r="AD151" s="192" t="str">
        <f>IF(OR(AB151=Listas!$F$53,AB151=Listas!$F$54),Listas!$G$53,IF(AB151=Listas!$F$55,Listas!$G$55,""))</f>
        <v/>
      </c>
      <c r="AE151" s="202"/>
      <c r="AF151" s="121" t="str">
        <f>+IF(AE151=Listas!$E$46,Listas!$F$46,IF(AE151=Listas!$E$47,Listas!$F$47,""))</f>
        <v/>
      </c>
      <c r="AG151" s="193" t="str">
        <f t="shared" si="27"/>
        <v/>
      </c>
      <c r="AH151" s="190"/>
      <c r="AI151" s="194"/>
      <c r="AJ151" s="195"/>
      <c r="AK151" s="180" t="str">
        <f t="shared" si="25"/>
        <v>Muy baja</v>
      </c>
      <c r="AL151" s="181">
        <f>IF(AD151=Listas!$G$53,AL150-(AL150*AG151),AL150)</f>
        <v>3.78E-2</v>
      </c>
      <c r="AM151" s="508"/>
      <c r="AN151" s="180" t="str">
        <f t="shared" si="26"/>
        <v>Mayor</v>
      </c>
      <c r="AO151" s="181">
        <f>IF(AD151=Listas!$G$55,AO150-(AO150*AG151),AO150)</f>
        <v>0.8</v>
      </c>
      <c r="AP151" s="508"/>
      <c r="AQ151" s="470"/>
      <c r="AR151" s="470"/>
      <c r="AS151" s="470"/>
      <c r="AT151" s="473"/>
      <c r="AU151" s="476"/>
      <c r="AV151" s="254"/>
      <c r="AW151" s="396"/>
      <c r="AX151" s="379"/>
      <c r="AY151" s="379"/>
      <c r="AZ151" s="379"/>
      <c r="BA151" s="379"/>
    </row>
    <row r="152" spans="2:53" ht="14.15" hidden="1" customHeight="1" thickTop="1" x14ac:dyDescent="0.35">
      <c r="B152" s="479" t="s">
        <v>111</v>
      </c>
      <c r="C152" s="238"/>
      <c r="D152" s="481"/>
      <c r="E152" s="484"/>
      <c r="F152" s="487"/>
      <c r="G152" s="487"/>
      <c r="H152" s="490"/>
      <c r="I152" s="490"/>
      <c r="J152" s="493"/>
      <c r="K152" s="490"/>
      <c r="L152" s="496"/>
      <c r="M152" s="499"/>
      <c r="N152" s="505"/>
      <c r="O152" s="496"/>
      <c r="P152" s="502"/>
      <c r="Q152" s="505"/>
      <c r="R152" s="246"/>
      <c r="S152" s="502"/>
      <c r="T152" s="111" t="s">
        <v>257</v>
      </c>
      <c r="U152" s="5"/>
      <c r="V152" s="327"/>
      <c r="W152" s="327"/>
      <c r="X152" s="327"/>
      <c r="Y152" s="327"/>
      <c r="Z152" s="327"/>
      <c r="AA152" s="327"/>
      <c r="AB152" s="202"/>
      <c r="AC152" s="191" t="str">
        <f>IF(AB152=Listas!$B$46,Listas!$C$46,IF(AB152=Listas!$B$47,Listas!$C$47,IF(AB152=Listas!$B$48,Listas!$C$48,"")))</f>
        <v/>
      </c>
      <c r="AD152" s="192" t="str">
        <f>IF(OR(AB152=Listas!$F$53,AB152=Listas!$F$54),Listas!$G$53,IF(AB152=Listas!$F$55,Listas!$G$55,""))</f>
        <v/>
      </c>
      <c r="AE152" s="202"/>
      <c r="AF152" s="121" t="str">
        <f>+IF(AE152=Listas!$E$46,Listas!$F$46,IF(AE152=Listas!$E$47,Listas!$F$47,""))</f>
        <v/>
      </c>
      <c r="AG152" s="193" t="str">
        <f t="shared" si="27"/>
        <v/>
      </c>
      <c r="AH152" s="190"/>
      <c r="AI152" s="194"/>
      <c r="AJ152" s="195"/>
      <c r="AK152" s="180" t="str">
        <f t="shared" si="25"/>
        <v>Muy baja</v>
      </c>
      <c r="AL152" s="181">
        <f>IF(AD152=Listas!$G$53,AL151-(AL151*AG152),AL151)</f>
        <v>3.78E-2</v>
      </c>
      <c r="AM152" s="508"/>
      <c r="AN152" s="180" t="str">
        <f t="shared" si="26"/>
        <v>Mayor</v>
      </c>
      <c r="AO152" s="181">
        <f>IF(AD152=Listas!$G$55,AO151-(AO151*AG152),AO151)</f>
        <v>0.8</v>
      </c>
      <c r="AP152" s="508"/>
      <c r="AQ152" s="470"/>
      <c r="AR152" s="470"/>
      <c r="AS152" s="470"/>
      <c r="AT152" s="473"/>
      <c r="AU152" s="476"/>
      <c r="AV152" s="254"/>
      <c r="AW152" s="396"/>
      <c r="AX152" s="379"/>
      <c r="AY152" s="379"/>
      <c r="AZ152" s="379"/>
      <c r="BA152" s="379"/>
    </row>
    <row r="153" spans="2:53" ht="14.15" hidden="1" customHeight="1" thickTop="1" x14ac:dyDescent="0.35">
      <c r="B153" s="479" t="s">
        <v>111</v>
      </c>
      <c r="C153" s="238"/>
      <c r="D153" s="481"/>
      <c r="E153" s="484"/>
      <c r="F153" s="487"/>
      <c r="G153" s="487"/>
      <c r="H153" s="490"/>
      <c r="I153" s="490"/>
      <c r="J153" s="493"/>
      <c r="K153" s="490"/>
      <c r="L153" s="496"/>
      <c r="M153" s="499"/>
      <c r="N153" s="505"/>
      <c r="O153" s="496"/>
      <c r="P153" s="502"/>
      <c r="Q153" s="505"/>
      <c r="R153" s="246"/>
      <c r="S153" s="502"/>
      <c r="T153" s="111" t="s">
        <v>260</v>
      </c>
      <c r="U153" s="5"/>
      <c r="V153" s="327"/>
      <c r="W153" s="327"/>
      <c r="X153" s="327"/>
      <c r="Y153" s="327"/>
      <c r="Z153" s="327"/>
      <c r="AA153" s="327"/>
      <c r="AB153" s="202"/>
      <c r="AC153" s="191" t="str">
        <f>IF(AB153=Listas!$B$46,Listas!$C$46,IF(AB153=Listas!$B$47,Listas!$C$47,IF(AB153=Listas!$B$48,Listas!$C$48,"")))</f>
        <v/>
      </c>
      <c r="AD153" s="192" t="str">
        <f>IF(OR(AB153=Listas!$F$53,AB153=Listas!$F$54),Listas!$G$53,IF(AB153=Listas!$F$55,Listas!$G$55,""))</f>
        <v/>
      </c>
      <c r="AE153" s="202"/>
      <c r="AF153" s="121" t="str">
        <f>+IF(AE153=Listas!$E$46,Listas!$F$46,IF(AE153=Listas!$E$47,Listas!$F$47,""))</f>
        <v/>
      </c>
      <c r="AG153" s="193" t="str">
        <f t="shared" si="27"/>
        <v/>
      </c>
      <c r="AH153" s="190"/>
      <c r="AI153" s="194"/>
      <c r="AJ153" s="195"/>
      <c r="AK153" s="180" t="str">
        <f t="shared" si="25"/>
        <v>Muy baja</v>
      </c>
      <c r="AL153" s="181">
        <f>IF(AD153=Listas!$G$53,AL152-(AL152*AG153),AL152)</f>
        <v>3.78E-2</v>
      </c>
      <c r="AM153" s="508"/>
      <c r="AN153" s="180" t="str">
        <f t="shared" si="26"/>
        <v>Mayor</v>
      </c>
      <c r="AO153" s="181">
        <f>IF(AD153=Listas!$G$55,AO152-(AO152*AG153),AO152)</f>
        <v>0.8</v>
      </c>
      <c r="AP153" s="508"/>
      <c r="AQ153" s="470"/>
      <c r="AR153" s="470"/>
      <c r="AS153" s="470"/>
      <c r="AT153" s="473"/>
      <c r="AU153" s="476"/>
      <c r="AV153" s="254"/>
      <c r="AW153" s="396"/>
      <c r="AX153" s="379"/>
      <c r="AY153" s="379"/>
      <c r="AZ153" s="379"/>
      <c r="BA153" s="379"/>
    </row>
    <row r="154" spans="2:53" ht="14.5" hidden="1" customHeight="1" thickTop="1" x14ac:dyDescent="0.35">
      <c r="B154" s="479" t="s">
        <v>111</v>
      </c>
      <c r="C154" s="238"/>
      <c r="D154" s="482"/>
      <c r="E154" s="485"/>
      <c r="F154" s="488"/>
      <c r="G154" s="488"/>
      <c r="H154" s="491"/>
      <c r="I154" s="491"/>
      <c r="J154" s="494"/>
      <c r="K154" s="491"/>
      <c r="L154" s="497"/>
      <c r="M154" s="500"/>
      <c r="N154" s="506"/>
      <c r="O154" s="497"/>
      <c r="P154" s="503"/>
      <c r="Q154" s="506"/>
      <c r="R154" s="248"/>
      <c r="S154" s="503"/>
      <c r="T154" s="114" t="s">
        <v>261</v>
      </c>
      <c r="U154" s="115"/>
      <c r="V154" s="321"/>
      <c r="W154" s="321"/>
      <c r="X154" s="321"/>
      <c r="Y154" s="321"/>
      <c r="Z154" s="321"/>
      <c r="AA154" s="321"/>
      <c r="AB154" s="203"/>
      <c r="AC154" s="204" t="str">
        <f>IF(AB154=Listas!$B$46,Listas!$C$46,IF(AB154=Listas!$B$47,Listas!$C$47,IF(AB154=Listas!$B$48,Listas!$C$48,"")))</f>
        <v/>
      </c>
      <c r="AD154" s="205" t="str">
        <f>IF(OR(AB154=Listas!$F$53,AB154=Listas!$F$54),Listas!$G$53,IF(AB154=Listas!$F$55,Listas!$G$55,""))</f>
        <v/>
      </c>
      <c r="AE154" s="203"/>
      <c r="AF154" s="122" t="str">
        <f>+IF(AE154=Listas!$E$46,Listas!$F$46,IF(AE154=Listas!$E$47,Listas!$F$47,""))</f>
        <v/>
      </c>
      <c r="AG154" s="206" t="str">
        <f t="shared" si="27"/>
        <v/>
      </c>
      <c r="AH154" s="207"/>
      <c r="AI154" s="208"/>
      <c r="AJ154" s="209"/>
      <c r="AK154" s="182" t="str">
        <f t="shared" si="25"/>
        <v>Muy baja</v>
      </c>
      <c r="AL154" s="183">
        <f>IF(AD154=Listas!$G$53,AL153-(AL153*AG154),AL153)</f>
        <v>3.78E-2</v>
      </c>
      <c r="AM154" s="509"/>
      <c r="AN154" s="182" t="str">
        <f t="shared" si="26"/>
        <v>Mayor</v>
      </c>
      <c r="AO154" s="183">
        <f>IF(AD154=Listas!$G$55,AO153-(AO153*AG154),AO153)</f>
        <v>0.8</v>
      </c>
      <c r="AP154" s="509"/>
      <c r="AQ154" s="471"/>
      <c r="AR154" s="471"/>
      <c r="AS154" s="471"/>
      <c r="AT154" s="474"/>
      <c r="AU154" s="477"/>
      <c r="AV154" s="255"/>
      <c r="AW154" s="397"/>
      <c r="AX154" s="379"/>
      <c r="AY154" s="379"/>
      <c r="AZ154" s="379"/>
      <c r="BA154" s="379"/>
    </row>
    <row r="155" spans="2:53" ht="385.5" customHeight="1" thickTop="1" x14ac:dyDescent="0.35">
      <c r="B155" s="478" t="s">
        <v>112</v>
      </c>
      <c r="C155" s="460" t="s">
        <v>656</v>
      </c>
      <c r="D155" s="480" t="s">
        <v>1</v>
      </c>
      <c r="E155" s="483" t="s">
        <v>657</v>
      </c>
      <c r="F155" s="486" t="s">
        <v>658</v>
      </c>
      <c r="G155" s="486" t="s">
        <v>659</v>
      </c>
      <c r="H155" s="489" t="s">
        <v>23</v>
      </c>
      <c r="I155" s="489" t="s">
        <v>29</v>
      </c>
      <c r="J155" s="492" t="s">
        <v>660</v>
      </c>
      <c r="K155" s="489" t="s">
        <v>177</v>
      </c>
      <c r="L155" s="495" t="s">
        <v>256</v>
      </c>
      <c r="M155" s="498" t="str">
        <f>+IF(L155="","",IF(L155=$CB$16,$CA$16,IF(L155=$CB$17,$CA$17,IF(L155=$CB$18,$CA$18,IF(L155=$CB$19,$CA$19,IF(L155=$CB$20,$CA$20))))))</f>
        <v>Alta</v>
      </c>
      <c r="N155" s="504">
        <f>+IF(L155="","",IF(L155=$CB$16,$CE$16,IF(L155=$CB$17,$CE$17,IF(L155=$CB$18,$CE$18,IF(L155=$CB$19,$CE$19,IF(L155=$CB$20,$CE$20))))))</f>
        <v>0.8</v>
      </c>
      <c r="O155" s="495" t="s">
        <v>179</v>
      </c>
      <c r="P155" s="501" t="str">
        <f>+IF(O155="","",IF(O155='Mapa de Calor inherente'!$AF$6,'Mapa de Calor inherente'!$AD$6,IF(O155='Mapa de Calor inherente'!$AF$7,'Mapa de Calor inherente'!$AD$7,IF(O155='Mapa de Calor inherente'!$AF$8,'Mapa de Calor inherente'!$AD$8,IF(O155='Mapa de Calor inherente'!$AF$9,'Mapa de Calor inherente'!$AD$9,IF(O155='Mapa de Calor inherente'!$AF$10,'Mapa de Calor inherente'!$AD$10,IF(O155='Mapa de Calor inherente'!$AG$6,'Mapa de Calor inherente'!$AD$6,IF(O155='Mapa de Calor inherente'!$AG$7,'Mapa de Calor inherente'!$AD$7,IF(O155='Mapa de Calor inherente'!$AG$8,'Mapa de Calor inherente'!$AD$8,IF(O155='Mapa de Calor inherente'!$AG$9,'Mapa de Calor inherente'!$AD$9,IF(O155='Mapa de Calor inherente'!$AG$10,'Mapa de Calor inherente'!$AD$10,IF(O155='Mapa de Calor inherente'!$AD$8,'Mapa de Calor inherente'!$AD$8,IF(O155='Mapa de Calor inherente'!$AD$9,'Mapa de Calor inherente'!$AD$9,IF(O155='Mapa de Calor inherente'!$AD$10,'Mapa de Calor inherente'!$AD$10))))))))))))))</f>
        <v>Catastrófico</v>
      </c>
      <c r="Q155" s="504">
        <f>+IF(O155="","",IF(O155='Mapa de Calor inherente'!$AF$6,'Mapa de Calor inherente'!$AE$6,IF(O155='Mapa de Calor inherente'!$AF$7,'Mapa de Calor inherente'!$AE$7,IF(O155='Mapa de Calor inherente'!$AF$8,'Mapa de Calor inherente'!$AE$8,IF(O155='Mapa de Calor inherente'!$AF$9,'Mapa de Calor inherente'!$AE$9,IF(O155='Mapa de Calor inherente'!$AF$10,'Mapa de Calor inherente'!$AE$10,IF(O155='Mapa de Calor inherente'!$AG$6,'Mapa de Calor inherente'!$AE$6,IF(O155='Mapa de Calor inherente'!$AG$7,'Mapa de Calor inherente'!$AE$7,IF(O155='Mapa de Calor inherente'!$AG$8,'Mapa de Calor inherente'!$AE$8,IF(O155='Mapa de Calor inherente'!$AG$9,'Mapa de Calor inherente'!$AE$9,IF(O155='Mapa de Calor inherente'!$AG$10,'Mapa de Calor inherente'!$AE$10,IF(O155='Mapa de Calor inherente'!$AD$8,'Mapa de Calor inherente'!$AE$8,IF(O155='Mapa de Calor inherente'!$AD$9,'Mapa de Calor inherente'!$AE$9,IF(O155='Mapa de Calor inherente'!$AD$10,'Mapa de Calor inherente'!$AE$10))))))))))))))</f>
        <v>1</v>
      </c>
      <c r="R155" s="165" t="e">
        <f>IF(M155="","",IF(Q155="","",(M155*Q155)))</f>
        <v>#VALUE!</v>
      </c>
      <c r="S155" s="501" t="str">
        <f>+IF(M155=$BO$18,IF(P155=$BP$17,$BP$18,IF(P155=$BQ$17,$BQ$18,IF(P155=$BR$17,$BR$18,IF(P155=$BS$17,$BS$18,IF(P155=$BT$17,$BT$18))))),IF(M155=$BO$19,IF(P155=$BP$17,$BP$19,IF(P155=$BQ$17,$BQ$19,IF(P155=$BR$17,$BR$19,IF(P155=$BS$17,$BS$19,IF(P155=$BT$17,$BT$19))))),IF(M155=$BO$20,IF(P155=$BP$17,$BP$20,IF(P155=$BQ$17,$BQ$20,IF(P155=$BR$17,$BR$20,IF(P155=$BS$17,$BS$20,IF(P155=$BT$17,$BT$20))))),IF(M155=$BO$21,IF(P155=$BP$17,$BP$21,IF(P155=$BQ$17,$BQ$21,IF(P155=$BR$17,$BR$21,IF(P155=$BS$17,$BS$21,IF(P155=$BT$17,$BT$21))))),IF(M155=$BO$22,IF(P155=$BP$17,$BP$22,IF(P155=$BQ$17,$BQ$22,IF(P155=$BR$17,$BR$22,IF(P155=$BS$17,$BS$22,IF(P155=$BT$17,$BT$22))))),"")))))</f>
        <v>Extremo</v>
      </c>
      <c r="T155" s="117" t="s">
        <v>180</v>
      </c>
      <c r="U155" s="348" t="s">
        <v>661</v>
      </c>
      <c r="V155" s="323" t="s">
        <v>662</v>
      </c>
      <c r="W155" s="323" t="s">
        <v>663</v>
      </c>
      <c r="X155" s="323" t="s">
        <v>664</v>
      </c>
      <c r="Y155" s="323" t="s">
        <v>665</v>
      </c>
      <c r="Z155" s="325" t="s">
        <v>666</v>
      </c>
      <c r="AA155" s="325" t="s">
        <v>667</v>
      </c>
      <c r="AB155" s="184" t="s">
        <v>40</v>
      </c>
      <c r="AC155" s="185">
        <f>IF(AB155=Listas!$B$46,Listas!$C$46,IF(AB155=Listas!$B$47,Listas!$C$47,IF(AB155=Listas!$B$48,Listas!$C$48,"")))</f>
        <v>0.25</v>
      </c>
      <c r="AD155" s="186" t="str">
        <f>IF(OR(AB155=Listas!$F$53,AB155=Listas!$F$54),Listas!$G$53,IF(AB155=Listas!$F$55,Listas!$G$55,""))</f>
        <v>Probabilidad</v>
      </c>
      <c r="AE155" s="184" t="s">
        <v>43</v>
      </c>
      <c r="AF155" s="185">
        <f>+IF(AE155=Listas!$E$46,Listas!$F$46,IF(AE155=Listas!$E$47,Listas!$F$47,""))</f>
        <v>0.15</v>
      </c>
      <c r="AG155" s="187">
        <f>IFERROR(AC155+AF155,"")</f>
        <v>0.4</v>
      </c>
      <c r="AH155" s="184" t="s">
        <v>57</v>
      </c>
      <c r="AI155" s="188" t="s">
        <v>58</v>
      </c>
      <c r="AJ155" s="189" t="s">
        <v>59</v>
      </c>
      <c r="AK155" s="173" t="str">
        <f t="shared" si="25"/>
        <v>Media</v>
      </c>
      <c r="AL155" s="174">
        <f>IF(AD155=Listas!$G$53,N155-(N155*AG155),N155)</f>
        <v>0.48</v>
      </c>
      <c r="AM155" s="507">
        <f>+IF(AL164="","",AL164)</f>
        <v>0.48</v>
      </c>
      <c r="AN155" s="173" t="str">
        <f>IF(AO155="","",IF(AO155&lt;=20%,"Leve",IF(AO155&lt;=40%,"Menor",IF(AO155&lt;=60%,"Moderado",IF(AO155&lt;=80%,"Mayor","Catastrófico")))))</f>
        <v>Catastrófico</v>
      </c>
      <c r="AO155" s="174">
        <f>IF(AD155=Listas!$G$55,Q155-(Q155*AG155),Q155)</f>
        <v>1</v>
      </c>
      <c r="AP155" s="507">
        <f>+IF(AO164="","",AO164)</f>
        <v>1</v>
      </c>
      <c r="AQ155" s="469" t="str">
        <f>+IF(AM155=0,"",IF(AM155&lt;=$BN$22,$BO$22,IF(AM155&lt;=$BN$21,$BO$21,IF(AM155&lt;=$BN$20,$BO$20,IF(AM155&lt;=$BN$19,$BO$19,IF(AM155&lt;=$BN$18,$BO$18,""))))))</f>
        <v>Media</v>
      </c>
      <c r="AR155" s="469" t="str">
        <f>+IF(AP155=0,"",IF(AP155&lt;=$BP$16,$BP$17,IF(AP155&lt;=$BQ$16,$BQ$17,IF(AP155&lt;=$BR$16,$BR$17,IF(AP155&lt;=$BS$16,$BS$17,IF(AP155&lt;=$BT$16,$BT$17,""))))))</f>
        <v>Catastrófico</v>
      </c>
      <c r="AS155" s="469" t="str">
        <f>IF(AQ155=$BO$18,IF(AR155=$BP$17,$BP$18,IF(AR155=$BQ$17,$BQ$18,IF(AR155=$BR$17,$BR$18,IF(AR155=$BS$17,$BS$18,IF(AR155=$BT$17,$BT$18))))),IF(AQ155=$BO$19,IF(AR155=$BP$17,$BP$19,IF(AR155=$BQ$17,$BQ$19,IF(AR155=$BR$17,$BR$19,IF(AR155=$BS$17,$BS$19,IF(AR155=$BT$17,$BT$19))))),IF(AQ155=$BO$20,IF(AR155=$BP$17,$BP$20,IF(AR155=$BQ$17,$BQ$20,IF(AR155=$BR$17,$BR$20,IF(AR155=$BS$17,$BS$20,IF(AR155=$BT$17,$BT$20))))),IF(AQ155=$BO$21,IF(AR155=$BP$17,$BP$21,IF(AR155=$BQ$17,$BQ$21,IF(AR155=$BR$17,$BR$21,IF(AR155=$BS$17,$BS$21,IF(AR155=$BT$17,$BT$21))))),IF(AQ155=$BO$22,IF(AR155=$BP$17,$BP$22,IF(AR155=$BQ$17,$BQ$22,IF(AR155=$BR$17,$BR$22,IF(AR155=$BS$17,$BS$22,IF(AR155=$BT$17,$BT$22))))),"")))))</f>
        <v>Extremo</v>
      </c>
      <c r="AT155" s="472" t="str">
        <f>IF(AU155="","",IF(AU155=Listas!$F$61,Listas!$G$61,IF(AU155=Listas!$E$64,Listas!$G$64)))</f>
        <v>Requiere Plan de Acción</v>
      </c>
      <c r="AU155" s="475" t="str">
        <f>IF(AS155="","",IF(OR(AS155=Listas!$E$61,AS155=Listas!$E$62),Listas!$F$61,IF(AS155=Listas!$E$63,Listas!$F$63,IF(AS155=Listas!$E$64,Listas!$F$64))))</f>
        <v>Reducir, evitar, compartir o transferir el riesgo</v>
      </c>
      <c r="AV155" s="249" t="s">
        <v>80</v>
      </c>
      <c r="AW155" s="417" t="s">
        <v>668</v>
      </c>
      <c r="AX155" s="307" t="s">
        <v>669</v>
      </c>
      <c r="AY155" s="365" t="s">
        <v>202</v>
      </c>
      <c r="AZ155" s="365" t="s">
        <v>203</v>
      </c>
      <c r="BA155" s="385" t="s">
        <v>670</v>
      </c>
    </row>
    <row r="156" spans="2:53" ht="133.5" customHeight="1" thickBot="1" x14ac:dyDescent="0.4">
      <c r="B156" s="479" t="s">
        <v>112</v>
      </c>
      <c r="C156" s="461"/>
      <c r="D156" s="481"/>
      <c r="E156" s="484"/>
      <c r="F156" s="487"/>
      <c r="G156" s="487"/>
      <c r="H156" s="490"/>
      <c r="I156" s="490"/>
      <c r="J156" s="493"/>
      <c r="K156" s="490"/>
      <c r="L156" s="496"/>
      <c r="M156" s="499"/>
      <c r="N156" s="505"/>
      <c r="O156" s="496"/>
      <c r="P156" s="502"/>
      <c r="Q156" s="505"/>
      <c r="R156" s="243"/>
      <c r="S156" s="502"/>
      <c r="T156" s="111" t="s">
        <v>192</v>
      </c>
      <c r="U156" s="5"/>
      <c r="V156" s="361"/>
      <c r="W156" s="361"/>
      <c r="X156" s="361"/>
      <c r="Y156" s="362"/>
      <c r="Z156" s="327"/>
      <c r="AA156" s="327"/>
      <c r="AB156" s="190"/>
      <c r="AC156" s="191" t="str">
        <f>IF(AB156=Listas!$B$46,Listas!$C$46,IF(AB156=Listas!$B$47,Listas!$C$47,IF(AB156=Listas!$B$48,Listas!$C$48,"")))</f>
        <v/>
      </c>
      <c r="AD156" s="192" t="str">
        <f>IF(OR(AB156=Listas!$F$53,AB156=Listas!$F$54),Listas!$G$53,IF(AB156=Listas!$F$55,Listas!$G$55,""))</f>
        <v/>
      </c>
      <c r="AE156" s="190"/>
      <c r="AF156" s="121" t="str">
        <f>+IF(AE156=Listas!$E$46,Listas!$F$46,IF(AE156=Listas!$E$47,Listas!$F$47,""))</f>
        <v/>
      </c>
      <c r="AG156" s="193" t="str">
        <f>IFERROR(AC156+AF156,"")</f>
        <v/>
      </c>
      <c r="AH156" s="190"/>
      <c r="AI156" s="194"/>
      <c r="AJ156" s="195"/>
      <c r="AK156" s="180" t="str">
        <f t="shared" si="25"/>
        <v>Media</v>
      </c>
      <c r="AL156" s="181">
        <f>IF(AD156=Listas!$G$53,AL155-(AL155*AG156),AL155)</f>
        <v>0.48</v>
      </c>
      <c r="AM156" s="508"/>
      <c r="AN156" s="180" t="str">
        <f t="shared" ref="AN156:AN164" si="28">IF(AO156="","",IF(AO156&lt;=20%,"Leve",IF(AO156&lt;=40%,"Menor",IF(AO156&lt;=60%,"Moderado",IF(AO156&lt;=80%,"Mayor","Catastrófico")))))</f>
        <v>Catastrófico</v>
      </c>
      <c r="AO156" s="181">
        <f>IF(AD156=Listas!$G$55,AO155-(AO155*AG156),AO155)</f>
        <v>1</v>
      </c>
      <c r="AP156" s="508"/>
      <c r="AQ156" s="470"/>
      <c r="AR156" s="470"/>
      <c r="AS156" s="470"/>
      <c r="AT156" s="473"/>
      <c r="AU156" s="476"/>
      <c r="AV156" s="250" t="s">
        <v>90</v>
      </c>
      <c r="AW156" s="418" t="s">
        <v>671</v>
      </c>
      <c r="AX156" s="380" t="s">
        <v>669</v>
      </c>
      <c r="AY156" s="381" t="s">
        <v>672</v>
      </c>
      <c r="AZ156" s="381" t="s">
        <v>672</v>
      </c>
      <c r="BA156" s="400" t="s">
        <v>673</v>
      </c>
    </row>
    <row r="157" spans="2:53" ht="16" hidden="1" customHeight="1" thickTop="1" x14ac:dyDescent="0.35">
      <c r="B157" s="479" t="s">
        <v>112</v>
      </c>
      <c r="C157" s="238"/>
      <c r="D157" s="481"/>
      <c r="E157" s="484"/>
      <c r="F157" s="487"/>
      <c r="G157" s="487"/>
      <c r="H157" s="490"/>
      <c r="I157" s="490"/>
      <c r="J157" s="493"/>
      <c r="K157" s="490"/>
      <c r="L157" s="496"/>
      <c r="M157" s="499"/>
      <c r="N157" s="505"/>
      <c r="O157" s="496"/>
      <c r="P157" s="502"/>
      <c r="Q157" s="505"/>
      <c r="R157" s="244"/>
      <c r="S157" s="502"/>
      <c r="T157" s="111" t="s">
        <v>208</v>
      </c>
      <c r="U157" s="5"/>
      <c r="V157" s="327"/>
      <c r="W157" s="327"/>
      <c r="X157" s="327"/>
      <c r="Y157" s="327"/>
      <c r="Z157" s="327"/>
      <c r="AA157" s="327"/>
      <c r="AB157" s="202"/>
      <c r="AC157" s="191" t="str">
        <f>IF(AB157=Listas!$B$46,Listas!$C$46,IF(AB157=Listas!$B$47,Listas!$C$47,IF(AB157=Listas!$B$48,Listas!$C$48,"")))</f>
        <v/>
      </c>
      <c r="AD157" s="192" t="str">
        <f>IF(OR(AB157=Listas!$F$53,AB157=Listas!$F$54),Listas!$G$53,IF(AB157=Listas!$F$55,Listas!$G$55,""))</f>
        <v/>
      </c>
      <c r="AE157" s="190"/>
      <c r="AF157" s="121" t="str">
        <f>+IF(AE157=Listas!$E$46,Listas!$F$46,IF(AE157=Listas!$E$47,Listas!$F$47,""))</f>
        <v/>
      </c>
      <c r="AG157" s="193" t="str">
        <f>IFERROR(AC157+AF157,"")</f>
        <v/>
      </c>
      <c r="AH157" s="196"/>
      <c r="AI157" s="197"/>
      <c r="AJ157" s="198"/>
      <c r="AK157" s="180" t="str">
        <f t="shared" si="25"/>
        <v>Media</v>
      </c>
      <c r="AL157" s="181">
        <f>IF(AD157=Listas!$G$53,AL156-(AL156*AG157),AL156)</f>
        <v>0.48</v>
      </c>
      <c r="AM157" s="508"/>
      <c r="AN157" s="180" t="str">
        <f t="shared" si="28"/>
        <v>Catastrófico</v>
      </c>
      <c r="AO157" s="181">
        <f>IF(AD157=Listas!$G$55,AO156-(AO156*AG157),AO156)</f>
        <v>1</v>
      </c>
      <c r="AP157" s="508"/>
      <c r="AQ157" s="470"/>
      <c r="AR157" s="470"/>
      <c r="AS157" s="470"/>
      <c r="AT157" s="473"/>
      <c r="AU157" s="476"/>
      <c r="AV157" s="254"/>
      <c r="AW157" s="395"/>
      <c r="AX157" s="379"/>
      <c r="AY157" s="379"/>
      <c r="AZ157" s="379"/>
      <c r="BA157" s="379"/>
    </row>
    <row r="158" spans="2:53" ht="15.65" hidden="1" customHeight="1" thickBot="1" x14ac:dyDescent="0.4">
      <c r="B158" s="479" t="s">
        <v>112</v>
      </c>
      <c r="C158" s="238"/>
      <c r="D158" s="481"/>
      <c r="E158" s="484"/>
      <c r="F158" s="487"/>
      <c r="G158" s="487"/>
      <c r="H158" s="490"/>
      <c r="I158" s="490"/>
      <c r="J158" s="493"/>
      <c r="K158" s="490"/>
      <c r="L158" s="496"/>
      <c r="M158" s="499"/>
      <c r="N158" s="505"/>
      <c r="O158" s="496"/>
      <c r="P158" s="502"/>
      <c r="Q158" s="505"/>
      <c r="R158" s="244"/>
      <c r="S158" s="502"/>
      <c r="T158" s="111" t="s">
        <v>225</v>
      </c>
      <c r="U158" s="5"/>
      <c r="V158" s="327"/>
      <c r="W158" s="327"/>
      <c r="X158" s="327"/>
      <c r="Y158" s="327"/>
      <c r="Z158" s="327"/>
      <c r="AA158" s="327"/>
      <c r="AB158" s="190"/>
      <c r="AC158" s="191" t="str">
        <f>IF(AB158=Listas!$B$46,Listas!$C$46,IF(AB158=Listas!$B$47,Listas!$C$47,IF(AB158=Listas!$B$48,Listas!$C$48,"")))</f>
        <v/>
      </c>
      <c r="AD158" s="192" t="str">
        <f>IF(OR(AB158=Listas!$F$53,AB158=Listas!$F$54),Listas!$G$53,IF(AB158=Listas!$F$55,Listas!$G$55,""))</f>
        <v/>
      </c>
      <c r="AE158" s="190"/>
      <c r="AF158" s="121" t="str">
        <f>+IF(AE158=Listas!$E$46,Listas!$F$46,IF(AE158=Listas!$E$47,Listas!$F$47,""))</f>
        <v/>
      </c>
      <c r="AG158" s="193" t="str">
        <f t="shared" ref="AG158:AG164" si="29">IFERROR(AC158+AF158,"")</f>
        <v/>
      </c>
      <c r="AH158" s="199"/>
      <c r="AI158" s="200"/>
      <c r="AJ158" s="201"/>
      <c r="AK158" s="180" t="str">
        <f t="shared" si="25"/>
        <v>Media</v>
      </c>
      <c r="AL158" s="181">
        <f>IF(AD158=Listas!$G$53,AL157-(AL157*AG158),AL157)</f>
        <v>0.48</v>
      </c>
      <c r="AM158" s="508"/>
      <c r="AN158" s="180" t="str">
        <f t="shared" si="28"/>
        <v>Catastrófico</v>
      </c>
      <c r="AO158" s="181">
        <f>IF(AD158=Listas!$G$55,AO157-(AO157*AG158),AO157)</f>
        <v>1</v>
      </c>
      <c r="AP158" s="508"/>
      <c r="AQ158" s="470"/>
      <c r="AR158" s="470"/>
      <c r="AS158" s="470"/>
      <c r="AT158" s="473"/>
      <c r="AU158" s="476"/>
      <c r="AV158" s="252"/>
      <c r="AW158" s="396"/>
      <c r="AX158" s="379"/>
      <c r="AY158" s="379"/>
      <c r="AZ158" s="379"/>
      <c r="BA158" s="379"/>
    </row>
    <row r="159" spans="2:53" ht="14.15" hidden="1" customHeight="1" thickTop="1" x14ac:dyDescent="0.35">
      <c r="B159" s="479" t="s">
        <v>112</v>
      </c>
      <c r="C159" s="238"/>
      <c r="D159" s="481"/>
      <c r="E159" s="484"/>
      <c r="F159" s="487"/>
      <c r="G159" s="487"/>
      <c r="H159" s="490"/>
      <c r="I159" s="490"/>
      <c r="J159" s="493"/>
      <c r="K159" s="490"/>
      <c r="L159" s="496"/>
      <c r="M159" s="499"/>
      <c r="N159" s="505"/>
      <c r="O159" s="496"/>
      <c r="P159" s="502"/>
      <c r="Q159" s="505"/>
      <c r="R159" s="244"/>
      <c r="S159" s="502"/>
      <c r="T159" s="111" t="s">
        <v>238</v>
      </c>
      <c r="U159" s="5"/>
      <c r="V159" s="327"/>
      <c r="W159" s="327"/>
      <c r="X159" s="327"/>
      <c r="Y159" s="327"/>
      <c r="Z159" s="327"/>
      <c r="AA159" s="327"/>
      <c r="AB159" s="202"/>
      <c r="AC159" s="191" t="str">
        <f>IF(AB159=Listas!$B$46,Listas!$C$46,IF(AB159=Listas!$B$47,Listas!$C$47,IF(AB159=Listas!$B$48,Listas!$C$48,"")))</f>
        <v/>
      </c>
      <c r="AD159" s="192" t="str">
        <f>IF(OR(AB159=Listas!$F$53,AB159=Listas!$F$54),Listas!$G$53,IF(AB159=Listas!$F$55,Listas!$G$55,""))</f>
        <v/>
      </c>
      <c r="AE159" s="202"/>
      <c r="AF159" s="121" t="str">
        <f>+IF(AE159=Listas!$E$46,Listas!$F$46,IF(AE159=Listas!$E$47,Listas!$F$47,""))</f>
        <v/>
      </c>
      <c r="AG159" s="193" t="str">
        <f t="shared" si="29"/>
        <v/>
      </c>
      <c r="AH159" s="190"/>
      <c r="AI159" s="194"/>
      <c r="AJ159" s="195"/>
      <c r="AK159" s="180" t="str">
        <f t="shared" si="25"/>
        <v>Media</v>
      </c>
      <c r="AL159" s="181">
        <f>IF(AD159=Listas!$G$53,AL158-(AL158*AG159),AL158)</f>
        <v>0.48</v>
      </c>
      <c r="AM159" s="508"/>
      <c r="AN159" s="180" t="str">
        <f t="shared" si="28"/>
        <v>Catastrófico</v>
      </c>
      <c r="AO159" s="181">
        <f>IF(AD159=Listas!$G$55,AO158-(AO158*AG159),AO158)</f>
        <v>1</v>
      </c>
      <c r="AP159" s="508"/>
      <c r="AQ159" s="470"/>
      <c r="AR159" s="470"/>
      <c r="AS159" s="470"/>
      <c r="AT159" s="473"/>
      <c r="AU159" s="476"/>
      <c r="AV159" s="253"/>
      <c r="AW159" s="396"/>
      <c r="AX159" s="379"/>
      <c r="AY159" s="379"/>
      <c r="AZ159" s="379"/>
      <c r="BA159" s="379"/>
    </row>
    <row r="160" spans="2:53" ht="14.5" hidden="1" customHeight="1" thickTop="1" x14ac:dyDescent="0.35">
      <c r="B160" s="479" t="s">
        <v>112</v>
      </c>
      <c r="C160" s="238"/>
      <c r="D160" s="481"/>
      <c r="E160" s="484"/>
      <c r="F160" s="487"/>
      <c r="G160" s="487"/>
      <c r="H160" s="490"/>
      <c r="I160" s="490"/>
      <c r="J160" s="493"/>
      <c r="K160" s="490"/>
      <c r="L160" s="496"/>
      <c r="M160" s="499"/>
      <c r="N160" s="505"/>
      <c r="O160" s="496"/>
      <c r="P160" s="502"/>
      <c r="Q160" s="505"/>
      <c r="R160" s="245"/>
      <c r="S160" s="502"/>
      <c r="T160" s="111" t="s">
        <v>246</v>
      </c>
      <c r="U160" s="5"/>
      <c r="V160" s="327"/>
      <c r="W160" s="327"/>
      <c r="X160" s="327"/>
      <c r="Y160" s="327"/>
      <c r="Z160" s="327"/>
      <c r="AA160" s="327"/>
      <c r="AB160" s="202"/>
      <c r="AC160" s="191" t="str">
        <f>IF(AB160=Listas!$B$46,Listas!$C$46,IF(AB160=Listas!$B$47,Listas!$C$47,IF(AB160=Listas!$B$48,Listas!$C$48,"")))</f>
        <v/>
      </c>
      <c r="AD160" s="192" t="str">
        <f>IF(OR(AB160=Listas!$F$53,AB160=Listas!$F$54),Listas!$G$53,IF(AB160=Listas!$F$55,Listas!$G$55,""))</f>
        <v/>
      </c>
      <c r="AE160" s="202"/>
      <c r="AF160" s="121" t="str">
        <f>+IF(AE160=Listas!$E$46,Listas!$F$46,IF(AE160=Listas!$E$47,Listas!$F$47,""))</f>
        <v/>
      </c>
      <c r="AG160" s="193" t="str">
        <f t="shared" si="29"/>
        <v/>
      </c>
      <c r="AH160" s="190"/>
      <c r="AI160" s="194"/>
      <c r="AJ160" s="195"/>
      <c r="AK160" s="180" t="str">
        <f t="shared" si="25"/>
        <v>Media</v>
      </c>
      <c r="AL160" s="181">
        <f>IF(AD160=Listas!$G$53,AL159-(AL159*AG160),AL159)</f>
        <v>0.48</v>
      </c>
      <c r="AM160" s="508"/>
      <c r="AN160" s="180" t="str">
        <f t="shared" si="28"/>
        <v>Catastrófico</v>
      </c>
      <c r="AO160" s="181">
        <f>IF(AD160=Listas!$G$55,AO159-(AO159*AG160),AO159)</f>
        <v>1</v>
      </c>
      <c r="AP160" s="508"/>
      <c r="AQ160" s="470"/>
      <c r="AR160" s="470"/>
      <c r="AS160" s="470"/>
      <c r="AT160" s="473"/>
      <c r="AU160" s="476"/>
      <c r="AV160" s="254"/>
      <c r="AW160" s="396"/>
      <c r="AX160" s="379"/>
      <c r="AY160" s="379"/>
      <c r="AZ160" s="379"/>
      <c r="BA160" s="379"/>
    </row>
    <row r="161" spans="2:53" ht="14.15" hidden="1" customHeight="1" thickTop="1" x14ac:dyDescent="0.35">
      <c r="B161" s="479" t="s">
        <v>112</v>
      </c>
      <c r="C161" s="238"/>
      <c r="D161" s="481"/>
      <c r="E161" s="484"/>
      <c r="F161" s="487"/>
      <c r="G161" s="487"/>
      <c r="H161" s="490"/>
      <c r="I161" s="490"/>
      <c r="J161" s="493"/>
      <c r="K161" s="490"/>
      <c r="L161" s="496"/>
      <c r="M161" s="499"/>
      <c r="N161" s="505"/>
      <c r="O161" s="496"/>
      <c r="P161" s="502"/>
      <c r="Q161" s="505"/>
      <c r="R161" s="246"/>
      <c r="S161" s="502"/>
      <c r="T161" s="111" t="s">
        <v>252</v>
      </c>
      <c r="U161" s="5"/>
      <c r="V161" s="327"/>
      <c r="W161" s="327"/>
      <c r="X161" s="327"/>
      <c r="Y161" s="327"/>
      <c r="Z161" s="327"/>
      <c r="AA161" s="327"/>
      <c r="AB161" s="202"/>
      <c r="AC161" s="191" t="str">
        <f>IF(AB161=Listas!$B$46,Listas!$C$46,IF(AB161=Listas!$B$47,Listas!$C$47,IF(AB161=Listas!$B$48,Listas!$C$48,"")))</f>
        <v/>
      </c>
      <c r="AD161" s="192" t="str">
        <f>IF(OR(AB161=Listas!$F$53,AB161=Listas!$F$54),Listas!$G$53,IF(AB161=Listas!$F$55,Listas!$G$55,""))</f>
        <v/>
      </c>
      <c r="AE161" s="202"/>
      <c r="AF161" s="121" t="str">
        <f>+IF(AE161=Listas!$E$46,Listas!$F$46,IF(AE161=Listas!$E$47,Listas!$F$47,""))</f>
        <v/>
      </c>
      <c r="AG161" s="193" t="str">
        <f t="shared" si="29"/>
        <v/>
      </c>
      <c r="AH161" s="190"/>
      <c r="AI161" s="194"/>
      <c r="AJ161" s="195"/>
      <c r="AK161" s="180" t="str">
        <f t="shared" si="25"/>
        <v>Media</v>
      </c>
      <c r="AL161" s="181">
        <f>IF(AD161=Listas!$G$53,AL160-(AL160*AG161),AL160)</f>
        <v>0.48</v>
      </c>
      <c r="AM161" s="508"/>
      <c r="AN161" s="180" t="str">
        <f t="shared" si="28"/>
        <v>Catastrófico</v>
      </c>
      <c r="AO161" s="181">
        <f>IF(AD161=Listas!$G$55,AO160-(AO160*AG161),AO160)</f>
        <v>1</v>
      </c>
      <c r="AP161" s="508"/>
      <c r="AQ161" s="470"/>
      <c r="AR161" s="470"/>
      <c r="AS161" s="470"/>
      <c r="AT161" s="473"/>
      <c r="AU161" s="476"/>
      <c r="AV161" s="254"/>
      <c r="AW161" s="396"/>
      <c r="AX161" s="379"/>
      <c r="AY161" s="379"/>
      <c r="AZ161" s="379"/>
      <c r="BA161" s="379"/>
    </row>
    <row r="162" spans="2:53" ht="14.15" hidden="1" customHeight="1" thickTop="1" x14ac:dyDescent="0.35">
      <c r="B162" s="479" t="s">
        <v>112</v>
      </c>
      <c r="C162" s="238"/>
      <c r="D162" s="481"/>
      <c r="E162" s="484"/>
      <c r="F162" s="487"/>
      <c r="G162" s="487"/>
      <c r="H162" s="490"/>
      <c r="I162" s="490"/>
      <c r="J162" s="493"/>
      <c r="K162" s="490"/>
      <c r="L162" s="496"/>
      <c r="M162" s="499"/>
      <c r="N162" s="505"/>
      <c r="O162" s="496"/>
      <c r="P162" s="502"/>
      <c r="Q162" s="505"/>
      <c r="R162" s="246"/>
      <c r="S162" s="502"/>
      <c r="T162" s="111" t="s">
        <v>257</v>
      </c>
      <c r="U162" s="5"/>
      <c r="V162" s="327"/>
      <c r="W162" s="327"/>
      <c r="X162" s="327"/>
      <c r="Y162" s="327"/>
      <c r="Z162" s="327"/>
      <c r="AA162" s="327"/>
      <c r="AB162" s="202"/>
      <c r="AC162" s="191" t="str">
        <f>IF(AB162=Listas!$B$46,Listas!$C$46,IF(AB162=Listas!$B$47,Listas!$C$47,IF(AB162=Listas!$B$48,Listas!$C$48,"")))</f>
        <v/>
      </c>
      <c r="AD162" s="192" t="str">
        <f>IF(OR(AB162=Listas!$F$53,AB162=Listas!$F$54),Listas!$G$53,IF(AB162=Listas!$F$55,Listas!$G$55,""))</f>
        <v/>
      </c>
      <c r="AE162" s="202"/>
      <c r="AF162" s="121" t="str">
        <f>+IF(AE162=Listas!$E$46,Listas!$F$46,IF(AE162=Listas!$E$47,Listas!$F$47,""))</f>
        <v/>
      </c>
      <c r="AG162" s="193" t="str">
        <f t="shared" si="29"/>
        <v/>
      </c>
      <c r="AH162" s="190"/>
      <c r="AI162" s="194"/>
      <c r="AJ162" s="195"/>
      <c r="AK162" s="180" t="str">
        <f t="shared" si="25"/>
        <v>Media</v>
      </c>
      <c r="AL162" s="181">
        <f>IF(AD162=Listas!$G$53,AL161-(AL161*AG162),AL161)</f>
        <v>0.48</v>
      </c>
      <c r="AM162" s="508"/>
      <c r="AN162" s="180" t="str">
        <f t="shared" si="28"/>
        <v>Catastrófico</v>
      </c>
      <c r="AO162" s="181">
        <f>IF(AD162=Listas!$G$55,AO161-(AO161*AG162),AO161)</f>
        <v>1</v>
      </c>
      <c r="AP162" s="508"/>
      <c r="AQ162" s="470"/>
      <c r="AR162" s="470"/>
      <c r="AS162" s="470"/>
      <c r="AT162" s="473"/>
      <c r="AU162" s="476"/>
      <c r="AV162" s="254"/>
      <c r="AW162" s="396"/>
      <c r="AX162" s="379"/>
      <c r="AY162" s="379"/>
      <c r="AZ162" s="379"/>
      <c r="BA162" s="379"/>
    </row>
    <row r="163" spans="2:53" ht="14.15" hidden="1" customHeight="1" thickTop="1" x14ac:dyDescent="0.35">
      <c r="B163" s="479" t="s">
        <v>112</v>
      </c>
      <c r="C163" s="238"/>
      <c r="D163" s="481"/>
      <c r="E163" s="484"/>
      <c r="F163" s="487"/>
      <c r="G163" s="487"/>
      <c r="H163" s="490"/>
      <c r="I163" s="490"/>
      <c r="J163" s="493"/>
      <c r="K163" s="490"/>
      <c r="L163" s="496"/>
      <c r="M163" s="499"/>
      <c r="N163" s="505"/>
      <c r="O163" s="496"/>
      <c r="P163" s="502"/>
      <c r="Q163" s="505"/>
      <c r="R163" s="246"/>
      <c r="S163" s="502"/>
      <c r="T163" s="111" t="s">
        <v>260</v>
      </c>
      <c r="U163" s="5"/>
      <c r="V163" s="327"/>
      <c r="W163" s="327"/>
      <c r="X163" s="327"/>
      <c r="Y163" s="327"/>
      <c r="Z163" s="327"/>
      <c r="AA163" s="327"/>
      <c r="AB163" s="202"/>
      <c r="AC163" s="191" t="str">
        <f>IF(AB163=Listas!$B$46,Listas!$C$46,IF(AB163=Listas!$B$47,Listas!$C$47,IF(AB163=Listas!$B$48,Listas!$C$48,"")))</f>
        <v/>
      </c>
      <c r="AD163" s="192" t="str">
        <f>IF(OR(AB163=Listas!$F$53,AB163=Listas!$F$54),Listas!$G$53,IF(AB163=Listas!$F$55,Listas!$G$55,""))</f>
        <v/>
      </c>
      <c r="AE163" s="202"/>
      <c r="AF163" s="121" t="str">
        <f>+IF(AE163=Listas!$E$46,Listas!$F$46,IF(AE163=Listas!$E$47,Listas!$F$47,""))</f>
        <v/>
      </c>
      <c r="AG163" s="193" t="str">
        <f t="shared" si="29"/>
        <v/>
      </c>
      <c r="AH163" s="190"/>
      <c r="AI163" s="194"/>
      <c r="AJ163" s="195"/>
      <c r="AK163" s="180" t="str">
        <f t="shared" si="25"/>
        <v>Media</v>
      </c>
      <c r="AL163" s="181">
        <f>IF(AD163=Listas!$G$53,AL162-(AL162*AG163),AL162)</f>
        <v>0.48</v>
      </c>
      <c r="AM163" s="508"/>
      <c r="AN163" s="180" t="str">
        <f t="shared" si="28"/>
        <v>Catastrófico</v>
      </c>
      <c r="AO163" s="181">
        <f>IF(AD163=Listas!$G$55,AO162-(AO162*AG163),AO162)</f>
        <v>1</v>
      </c>
      <c r="AP163" s="508"/>
      <c r="AQ163" s="470"/>
      <c r="AR163" s="470"/>
      <c r="AS163" s="470"/>
      <c r="AT163" s="473"/>
      <c r="AU163" s="476"/>
      <c r="AV163" s="254"/>
      <c r="AW163" s="396"/>
      <c r="AX163" s="379"/>
      <c r="AY163" s="379"/>
      <c r="AZ163" s="379"/>
      <c r="BA163" s="379"/>
    </row>
    <row r="164" spans="2:53" ht="14.5" hidden="1" customHeight="1" thickTop="1" x14ac:dyDescent="0.35">
      <c r="B164" s="479" t="s">
        <v>112</v>
      </c>
      <c r="C164" s="238"/>
      <c r="D164" s="482"/>
      <c r="E164" s="485"/>
      <c r="F164" s="488"/>
      <c r="G164" s="488"/>
      <c r="H164" s="491"/>
      <c r="I164" s="491"/>
      <c r="J164" s="494"/>
      <c r="K164" s="491"/>
      <c r="L164" s="497"/>
      <c r="M164" s="500"/>
      <c r="N164" s="506"/>
      <c r="O164" s="497"/>
      <c r="P164" s="503"/>
      <c r="Q164" s="506"/>
      <c r="R164" s="248"/>
      <c r="S164" s="503"/>
      <c r="T164" s="114" t="s">
        <v>261</v>
      </c>
      <c r="U164" s="115"/>
      <c r="V164" s="321"/>
      <c r="W164" s="321"/>
      <c r="X164" s="321"/>
      <c r="Y164" s="321"/>
      <c r="Z164" s="321"/>
      <c r="AA164" s="321"/>
      <c r="AB164" s="203"/>
      <c r="AC164" s="204" t="str">
        <f>IF(AB164=Listas!$B$46,Listas!$C$46,IF(AB164=Listas!$B$47,Listas!$C$47,IF(AB164=Listas!$B$48,Listas!$C$48,"")))</f>
        <v/>
      </c>
      <c r="AD164" s="205" t="str">
        <f>IF(OR(AB164=Listas!$F$53,AB164=Listas!$F$54),Listas!$G$53,IF(AB164=Listas!$F$55,Listas!$G$55,""))</f>
        <v/>
      </c>
      <c r="AE164" s="203"/>
      <c r="AF164" s="122" t="str">
        <f>+IF(AE164=Listas!$E$46,Listas!$F$46,IF(AE164=Listas!$E$47,Listas!$F$47,""))</f>
        <v/>
      </c>
      <c r="AG164" s="206" t="str">
        <f t="shared" si="29"/>
        <v/>
      </c>
      <c r="AH164" s="207"/>
      <c r="AI164" s="208"/>
      <c r="AJ164" s="209"/>
      <c r="AK164" s="182" t="str">
        <f t="shared" si="25"/>
        <v>Media</v>
      </c>
      <c r="AL164" s="183">
        <f>IF(AD164=Listas!$G$53,AL163-(AL163*AG164),AL163)</f>
        <v>0.48</v>
      </c>
      <c r="AM164" s="509"/>
      <c r="AN164" s="182" t="str">
        <f t="shared" si="28"/>
        <v>Catastrófico</v>
      </c>
      <c r="AO164" s="183">
        <f>IF(AD164=Listas!$G$55,AO163-(AO163*AG164),AO163)</f>
        <v>1</v>
      </c>
      <c r="AP164" s="509"/>
      <c r="AQ164" s="471"/>
      <c r="AR164" s="471"/>
      <c r="AS164" s="471"/>
      <c r="AT164" s="474"/>
      <c r="AU164" s="477"/>
      <c r="AV164" s="255"/>
      <c r="AW164" s="398"/>
      <c r="AX164" s="379"/>
      <c r="AY164" s="379"/>
      <c r="AZ164" s="379"/>
      <c r="BA164" s="379"/>
    </row>
    <row r="165" spans="2:53" ht="195.75" customHeight="1" thickTop="1" x14ac:dyDescent="0.35">
      <c r="B165" s="478" t="s">
        <v>113</v>
      </c>
      <c r="C165" s="460" t="s">
        <v>674</v>
      </c>
      <c r="D165" s="480" t="s">
        <v>1</v>
      </c>
      <c r="E165" s="483" t="s">
        <v>675</v>
      </c>
      <c r="F165" s="486" t="s">
        <v>676</v>
      </c>
      <c r="G165" s="486" t="s">
        <v>677</v>
      </c>
      <c r="H165" s="489" t="s">
        <v>28</v>
      </c>
      <c r="I165" s="489" t="s">
        <v>22</v>
      </c>
      <c r="J165" s="492" t="s">
        <v>221</v>
      </c>
      <c r="K165" s="489" t="s">
        <v>177</v>
      </c>
      <c r="L165" s="495" t="s">
        <v>251</v>
      </c>
      <c r="M165" s="498" t="str">
        <f>+IF(L165="","",IF(L165=$CB$16,$CA$16,IF(L165=$CB$17,$CA$17,IF(L165=$CB$18,$CA$18,IF(L165=$CB$19,$CA$19,IF(L165=$CB$20,$CA$20))))))</f>
        <v>Media</v>
      </c>
      <c r="N165" s="504">
        <f>+IF(L165="","",IF(L165=$CB$16,$CE$16,IF(L165=$CB$17,$CE$17,IF(L165=$CB$18,$CE$18,IF(L165=$CB$19,$CE$19,IF(L165=$CB$20,$CE$20))))))</f>
        <v>0.6</v>
      </c>
      <c r="O165" s="495" t="s">
        <v>241</v>
      </c>
      <c r="P165" s="501" t="str">
        <f>+IF(O165="","",IF(O165='Mapa de Calor inherente'!$AF$6,'Mapa de Calor inherente'!$AD$6,IF(O165='Mapa de Calor inherente'!$AF$7,'Mapa de Calor inherente'!$AD$7,IF(O165='Mapa de Calor inherente'!$AF$8,'Mapa de Calor inherente'!$AD$8,IF(O165='Mapa de Calor inherente'!$AF$9,'Mapa de Calor inherente'!$AD$9,IF(O165='Mapa de Calor inherente'!$AF$10,'Mapa de Calor inherente'!$AD$10,IF(O165='Mapa de Calor inherente'!$AG$6,'Mapa de Calor inherente'!$AD$6,IF(O165='Mapa de Calor inherente'!$AG$7,'Mapa de Calor inherente'!$AD$7,IF(O165='Mapa de Calor inherente'!$AG$8,'Mapa de Calor inherente'!$AD$8,IF(O165='Mapa de Calor inherente'!$AG$9,'Mapa de Calor inherente'!$AD$9,IF(O165='Mapa de Calor inherente'!$AG$10,'Mapa de Calor inherente'!$AD$10,IF(O165='Mapa de Calor inherente'!$AD$8,'Mapa de Calor inherente'!$AD$8,IF(O165='Mapa de Calor inherente'!$AD$9,'Mapa de Calor inherente'!$AD$9,IF(O165='Mapa de Calor inherente'!$AD$10,'Mapa de Calor inherente'!$AD$10))))))))))))))</f>
        <v>Mayor</v>
      </c>
      <c r="Q165" s="504">
        <f>+IF(O165="","",IF(O165='Mapa de Calor inherente'!$AF$6,'Mapa de Calor inherente'!$AE$6,IF(O165='Mapa de Calor inherente'!$AF$7,'Mapa de Calor inherente'!$AE$7,IF(O165='Mapa de Calor inherente'!$AF$8,'Mapa de Calor inherente'!$AE$8,IF(O165='Mapa de Calor inherente'!$AF$9,'Mapa de Calor inherente'!$AE$9,IF(O165='Mapa de Calor inherente'!$AF$10,'Mapa de Calor inherente'!$AE$10,IF(O165='Mapa de Calor inherente'!$AG$6,'Mapa de Calor inherente'!$AE$6,IF(O165='Mapa de Calor inherente'!$AG$7,'Mapa de Calor inherente'!$AE$7,IF(O165='Mapa de Calor inherente'!$AG$8,'Mapa de Calor inherente'!$AE$8,IF(O165='Mapa de Calor inherente'!$AG$9,'Mapa de Calor inherente'!$AE$9,IF(O165='Mapa de Calor inherente'!$AG$10,'Mapa de Calor inherente'!$AE$10,IF(O165='Mapa de Calor inherente'!$AD$8,'Mapa de Calor inherente'!$AE$8,IF(O165='Mapa de Calor inherente'!$AD$9,'Mapa de Calor inherente'!$AE$9,IF(O165='Mapa de Calor inherente'!$AD$10,'Mapa de Calor inherente'!$AE$10))))))))))))))</f>
        <v>0.8</v>
      </c>
      <c r="R165" s="165" t="e">
        <f>IF(M165="","",IF(Q165="","",(M165*Q165)))</f>
        <v>#VALUE!</v>
      </c>
      <c r="S165" s="501" t="str">
        <f>+IF(M165=$BO$18,IF(P165=$BP$17,$BP$18,IF(P165=$BQ$17,$BQ$18,IF(P165=$BR$17,$BR$18,IF(P165=$BS$17,$BS$18,IF(P165=$BT$17,$BT$18))))),IF(M165=$BO$19,IF(P165=$BP$17,$BP$19,IF(P165=$BQ$17,$BQ$19,IF(P165=$BR$17,$BR$19,IF(P165=$BS$17,$BS$19,IF(P165=$BT$17,$BT$19))))),IF(M165=$BO$20,IF(P165=$BP$17,$BP$20,IF(P165=$BQ$17,$BQ$20,IF(P165=$BR$17,$BR$20,IF(P165=$BS$17,$BS$20,IF(P165=$BT$17,$BT$20))))),IF(M165=$BO$21,IF(P165=$BP$17,$BP$21,IF(P165=$BQ$17,$BQ$21,IF(P165=$BR$17,$BR$21,IF(P165=$BS$17,$BS$21,IF(P165=$BT$17,$BT$21))))),IF(M165=$BO$22,IF(P165=$BP$17,$BP$22,IF(P165=$BQ$17,$BQ$22,IF(P165=$BR$17,$BR$22,IF(P165=$BS$17,$BS$22,IF(P165=$BT$17,$BT$22))))),"")))))</f>
        <v>Alto</v>
      </c>
      <c r="T165" s="117" t="s">
        <v>180</v>
      </c>
      <c r="U165" s="348" t="s">
        <v>678</v>
      </c>
      <c r="V165" s="323" t="s">
        <v>679</v>
      </c>
      <c r="W165" s="323" t="s">
        <v>680</v>
      </c>
      <c r="X165" s="323" t="s">
        <v>681</v>
      </c>
      <c r="Y165" s="323" t="s">
        <v>682</v>
      </c>
      <c r="Z165" s="325" t="s">
        <v>683</v>
      </c>
      <c r="AA165" s="325" t="s">
        <v>684</v>
      </c>
      <c r="AB165" s="184" t="s">
        <v>40</v>
      </c>
      <c r="AC165" s="185">
        <f>IF(AB165=Listas!$B$46,Listas!$C$46,IF(AB165=Listas!$B$47,Listas!$C$47,IF(AB165=Listas!$B$48,Listas!$C$48,"")))</f>
        <v>0.25</v>
      </c>
      <c r="AD165" s="186" t="str">
        <f>IF(OR(AB165=Listas!$F$53,AB165=Listas!$F$54),Listas!$G$53,IF(AB165=Listas!$F$55,Listas!$G$55,""))</f>
        <v>Probabilidad</v>
      </c>
      <c r="AE165" s="184" t="s">
        <v>43</v>
      </c>
      <c r="AF165" s="185">
        <f>+IF(AE165=Listas!$E$46,Listas!$F$46,IF(AE165=Listas!$E$47,Listas!$F$47,""))</f>
        <v>0.15</v>
      </c>
      <c r="AG165" s="187">
        <f>IFERROR(AC165+AF165,"")</f>
        <v>0.4</v>
      </c>
      <c r="AH165" s="184" t="s">
        <v>57</v>
      </c>
      <c r="AI165" s="188" t="s">
        <v>58</v>
      </c>
      <c r="AJ165" s="189" t="s">
        <v>59</v>
      </c>
      <c r="AK165" s="173" t="str">
        <f t="shared" ref="AK165:AK174" si="30">IF(AL165="","",IF(AL165&lt;=20%,"Muy baja",IF(AL165&lt;=40%,"Baja",IF(AL165&lt;=60%,"Media",IF(AL165&lt;=80%,"Alta","Muy alta")))))</f>
        <v>Baja</v>
      </c>
      <c r="AL165" s="174">
        <f>IF(AD165=Listas!$G$53,N165-(N165*AG165),N165)</f>
        <v>0.36</v>
      </c>
      <c r="AM165" s="507">
        <f>+IF(AL174="","",AL174)</f>
        <v>0.216</v>
      </c>
      <c r="AN165" s="173" t="str">
        <f>IF(AO165="","",IF(AO165&lt;=20%,"Leve",IF(AO165&lt;=40%,"Menor",IF(AO165&lt;=60%,"Moderado",IF(AO165&lt;=80%,"Mayor","Catastrófico")))))</f>
        <v>Mayor</v>
      </c>
      <c r="AO165" s="174">
        <f>IF(AD165=Listas!$G$55,Q165-(Q165*AG165),Q165)</f>
        <v>0.8</v>
      </c>
      <c r="AP165" s="507">
        <f>+IF(AO174="","",AO174)</f>
        <v>0.8</v>
      </c>
      <c r="AQ165" s="469" t="str">
        <f>+IF(AM165=0,"",IF(AM165&lt;=$BN$22,$BO$22,IF(AM165&lt;=$BN$21,$BO$21,IF(AM165&lt;=$BN$20,$BO$20,IF(AM165&lt;=$BN$19,$BO$19,IF(AM165&lt;=$BN$18,$BO$18,""))))))</f>
        <v>Baja</v>
      </c>
      <c r="AR165" s="469" t="str">
        <f>+IF(AP165=0,"",IF(AP165&lt;=$BP$16,$BP$17,IF(AP165&lt;=$BQ$16,$BQ$17,IF(AP165&lt;=$BR$16,$BR$17,IF(AP165&lt;=$BS$16,$BS$17,IF(AP165&lt;=$BT$16,$BT$17,""))))))</f>
        <v>Mayor</v>
      </c>
      <c r="AS165" s="469" t="str">
        <f>IF(AQ165=$BO$18,IF(AR165=$BP$17,$BP$18,IF(AR165=$BQ$17,$BQ$18,IF(AR165=$BR$17,$BR$18,IF(AR165=$BS$17,$BS$18,IF(AR165=$BT$17,$BT$18))))),IF(AQ165=$BO$19,IF(AR165=$BP$17,$BP$19,IF(AR165=$BQ$17,$BQ$19,IF(AR165=$BR$17,$BR$19,IF(AR165=$BS$17,$BS$19,IF(AR165=$BT$17,$BT$19))))),IF(AQ165=$BO$20,IF(AR165=$BP$17,$BP$20,IF(AR165=$BQ$17,$BQ$20,IF(AR165=$BR$17,$BR$20,IF(AR165=$BS$17,$BS$20,IF(AR165=$BT$17,$BT$20))))),IF(AQ165=$BO$21,IF(AR165=$BP$17,$BP$21,IF(AR165=$BQ$17,$BQ$21,IF(AR165=$BR$17,$BR$21,IF(AR165=$BS$17,$BS$21,IF(AR165=$BT$17,$BT$21))))),IF(AQ165=$BO$22,IF(AR165=$BP$17,$BP$22,IF(AR165=$BQ$17,$BQ$22,IF(AR165=$BR$17,$BR$22,IF(AR165=$BS$17,$BS$22,IF(AR165=$BT$17,$BT$22))))),"")))))</f>
        <v>Alto</v>
      </c>
      <c r="AT165" s="472" t="str">
        <f>IF(AU165="","",IF(AU165=Listas!$F$61,Listas!$G$61,IF(AU165=Listas!$E$64,Listas!$G$64)))</f>
        <v>Requiere Plan de Acción</v>
      </c>
      <c r="AU165" s="475" t="str">
        <f>IF(AS165="","",IF(OR(AS165=Listas!$E$61,AS165=Listas!$E$62),Listas!$F$61,IF(AS165=Listas!$E$63,Listas!$F$63,IF(AS165=Listas!$E$64,Listas!$F$64))))</f>
        <v>Reducir, evitar, compartir o transferir el riesgo</v>
      </c>
      <c r="AV165" s="261" t="s">
        <v>80</v>
      </c>
      <c r="AW165" s="280" t="s">
        <v>685</v>
      </c>
      <c r="AX165" s="307" t="s">
        <v>686</v>
      </c>
      <c r="AY165" s="365" t="s">
        <v>687</v>
      </c>
      <c r="AZ165" s="365" t="s">
        <v>688</v>
      </c>
      <c r="BA165" s="385" t="s">
        <v>689</v>
      </c>
    </row>
    <row r="166" spans="2:53" ht="246" customHeight="1" thickBot="1" x14ac:dyDescent="0.4">
      <c r="B166" s="479" t="s">
        <v>113</v>
      </c>
      <c r="C166" s="462"/>
      <c r="D166" s="481"/>
      <c r="E166" s="484"/>
      <c r="F166" s="487"/>
      <c r="G166" s="487"/>
      <c r="H166" s="490"/>
      <c r="I166" s="490"/>
      <c r="J166" s="493"/>
      <c r="K166" s="490"/>
      <c r="L166" s="496"/>
      <c r="M166" s="499"/>
      <c r="N166" s="505"/>
      <c r="O166" s="496"/>
      <c r="P166" s="502"/>
      <c r="Q166" s="505"/>
      <c r="R166" s="243"/>
      <c r="S166" s="502"/>
      <c r="T166" s="111" t="s">
        <v>192</v>
      </c>
      <c r="U166" s="6" t="s">
        <v>690</v>
      </c>
      <c r="V166" s="338" t="s">
        <v>679</v>
      </c>
      <c r="W166" s="317" t="s">
        <v>680</v>
      </c>
      <c r="X166" s="317" t="s">
        <v>691</v>
      </c>
      <c r="Y166" s="318" t="s">
        <v>692</v>
      </c>
      <c r="Z166" s="319" t="s">
        <v>693</v>
      </c>
      <c r="AA166" s="315" t="s">
        <v>694</v>
      </c>
      <c r="AB166" s="190" t="s">
        <v>40</v>
      </c>
      <c r="AC166" s="191">
        <f>IF(AB166=Listas!$B$46,Listas!$C$46,IF(AB166=Listas!$B$47,Listas!$C$47,IF(AB166=Listas!$B$48,Listas!$C$48,"")))</f>
        <v>0.25</v>
      </c>
      <c r="AD166" s="192" t="str">
        <f>IF(OR(AB166=Listas!$F$53,AB166=Listas!$F$54),Listas!$G$53,IF(AB166=Listas!$F$55,Listas!$G$55,""))</f>
        <v>Probabilidad</v>
      </c>
      <c r="AE166" s="190" t="s">
        <v>43</v>
      </c>
      <c r="AF166" s="121">
        <f>+IF(AE166=Listas!$E$46,Listas!$F$46,IF(AE166=Listas!$E$47,Listas!$F$47,""))</f>
        <v>0.15</v>
      </c>
      <c r="AG166" s="193">
        <f>IFERROR(AC166+AF166,"")</f>
        <v>0.4</v>
      </c>
      <c r="AH166" s="190" t="s">
        <v>57</v>
      </c>
      <c r="AI166" s="194" t="s">
        <v>58</v>
      </c>
      <c r="AJ166" s="195" t="s">
        <v>59</v>
      </c>
      <c r="AK166" s="180" t="str">
        <f t="shared" si="30"/>
        <v>Baja</v>
      </c>
      <c r="AL166" s="181">
        <f>IF(AD166=Listas!$G$53,AL165-(AL165*AG166),AL165)</f>
        <v>0.216</v>
      </c>
      <c r="AM166" s="508"/>
      <c r="AN166" s="180" t="str">
        <f t="shared" ref="AN166:AN174" si="31">IF(AO166="","",IF(AO166&lt;=20%,"Leve",IF(AO166&lt;=40%,"Menor",IF(AO166&lt;=60%,"Moderado",IF(AO166&lt;=80%,"Mayor","Catastrófico")))))</f>
        <v>Mayor</v>
      </c>
      <c r="AO166" s="181">
        <f>IF(AD166=Listas!$G$55,AO165-(AO165*AG166),AO165)</f>
        <v>0.8</v>
      </c>
      <c r="AP166" s="508"/>
      <c r="AQ166" s="470"/>
      <c r="AR166" s="470"/>
      <c r="AS166" s="470"/>
      <c r="AT166" s="473"/>
      <c r="AU166" s="476"/>
      <c r="AV166" s="254" t="s">
        <v>80</v>
      </c>
      <c r="AW166" s="370" t="s">
        <v>695</v>
      </c>
      <c r="AX166" s="380" t="s">
        <v>686</v>
      </c>
      <c r="AY166" s="381" t="s">
        <v>687</v>
      </c>
      <c r="AZ166" s="381" t="s">
        <v>688</v>
      </c>
      <c r="BA166" s="400" t="s">
        <v>696</v>
      </c>
    </row>
    <row r="167" spans="2:53" ht="16" hidden="1" customHeight="1" thickBot="1" x14ac:dyDescent="0.4">
      <c r="B167" s="461" t="s">
        <v>113</v>
      </c>
      <c r="C167" s="275"/>
      <c r="D167" s="481"/>
      <c r="E167" s="484"/>
      <c r="F167" s="487"/>
      <c r="G167" s="487"/>
      <c r="H167" s="490"/>
      <c r="I167" s="490"/>
      <c r="J167" s="493"/>
      <c r="K167" s="490"/>
      <c r="L167" s="496"/>
      <c r="M167" s="499"/>
      <c r="N167" s="505"/>
      <c r="O167" s="496"/>
      <c r="P167" s="502"/>
      <c r="Q167" s="505"/>
      <c r="R167" s="244"/>
      <c r="S167" s="502"/>
      <c r="T167" s="111" t="s">
        <v>208</v>
      </c>
      <c r="U167" s="5"/>
      <c r="V167" s="279"/>
      <c r="W167" s="279"/>
      <c r="X167" s="279"/>
      <c r="Y167" s="279"/>
      <c r="Z167" s="279"/>
      <c r="AA167" s="279"/>
      <c r="AB167" s="202"/>
      <c r="AC167" s="191" t="str">
        <f>IF(AB167=Listas!$B$46,Listas!$C$46,IF(AB167=Listas!$B$47,Listas!$C$47,IF(AB167=Listas!$B$48,Listas!$C$48,"")))</f>
        <v/>
      </c>
      <c r="AD167" s="192" t="str">
        <f>IF(OR(AB167=Listas!$F$53,AB167=Listas!$F$54),Listas!$G$53,IF(AB167=Listas!$F$55,Listas!$G$55,""))</f>
        <v/>
      </c>
      <c r="AE167" s="190"/>
      <c r="AF167" s="121" t="str">
        <f>+IF(AE167=Listas!$E$46,Listas!$F$46,IF(AE167=Listas!$E$47,Listas!$F$47,""))</f>
        <v/>
      </c>
      <c r="AG167" s="193" t="str">
        <f>IFERROR(AC167+AF167,"")</f>
        <v/>
      </c>
      <c r="AH167" s="196"/>
      <c r="AI167" s="197"/>
      <c r="AJ167" s="198"/>
      <c r="AK167" s="180" t="str">
        <f t="shared" si="30"/>
        <v>Baja</v>
      </c>
      <c r="AL167" s="181">
        <f>IF(AD167=Listas!$G$53,AL166-(AL166*AG167),AL166)</f>
        <v>0.216</v>
      </c>
      <c r="AM167" s="508"/>
      <c r="AN167" s="180" t="str">
        <f t="shared" si="31"/>
        <v>Mayor</v>
      </c>
      <c r="AO167" s="181">
        <f>IF(AD167=Listas!$G$55,AO166-(AO166*AG167),AO166)</f>
        <v>0.8</v>
      </c>
      <c r="AP167" s="508"/>
      <c r="AQ167" s="470"/>
      <c r="AR167" s="470"/>
      <c r="AS167" s="470"/>
      <c r="AT167" s="473"/>
      <c r="AU167" s="476"/>
      <c r="AV167" s="254"/>
      <c r="AW167" s="259"/>
    </row>
    <row r="168" spans="2:53" ht="15.65" hidden="1" customHeight="1" thickTop="1" thickBot="1" x14ac:dyDescent="0.4">
      <c r="B168" s="461" t="s">
        <v>113</v>
      </c>
      <c r="C168" s="275"/>
      <c r="D168" s="481"/>
      <c r="E168" s="484"/>
      <c r="F168" s="487"/>
      <c r="G168" s="487"/>
      <c r="H168" s="490"/>
      <c r="I168" s="490"/>
      <c r="J168" s="493"/>
      <c r="K168" s="490"/>
      <c r="L168" s="496"/>
      <c r="M168" s="499"/>
      <c r="N168" s="505"/>
      <c r="O168" s="496"/>
      <c r="P168" s="502"/>
      <c r="Q168" s="505"/>
      <c r="R168" s="244"/>
      <c r="S168" s="502"/>
      <c r="T168" s="111" t="s">
        <v>225</v>
      </c>
      <c r="U168" s="5"/>
      <c r="V168" s="279"/>
      <c r="W168" s="279"/>
      <c r="X168" s="279"/>
      <c r="Y168" s="279"/>
      <c r="Z168" s="279"/>
      <c r="AA168" s="279"/>
      <c r="AB168" s="190"/>
      <c r="AC168" s="191" t="str">
        <f>IF(AB168=Listas!$B$46,Listas!$C$46,IF(AB168=Listas!$B$47,Listas!$C$47,IF(AB168=Listas!$B$48,Listas!$C$48,"")))</f>
        <v/>
      </c>
      <c r="AD168" s="192" t="str">
        <f>IF(OR(AB168=Listas!$F$53,AB168=Listas!$F$54),Listas!$G$53,IF(AB168=Listas!$F$55,Listas!$G$55,""))</f>
        <v/>
      </c>
      <c r="AE168" s="190"/>
      <c r="AF168" s="121" t="str">
        <f>+IF(AE168=Listas!$E$46,Listas!$F$46,IF(AE168=Listas!$E$47,Listas!$F$47,""))</f>
        <v/>
      </c>
      <c r="AG168" s="193" t="str">
        <f t="shared" ref="AG168:AG174" si="32">IFERROR(AC168+AF168,"")</f>
        <v/>
      </c>
      <c r="AH168" s="199"/>
      <c r="AI168" s="200"/>
      <c r="AJ168" s="201"/>
      <c r="AK168" s="180" t="str">
        <f t="shared" si="30"/>
        <v>Baja</v>
      </c>
      <c r="AL168" s="181">
        <f>IF(AD168=Listas!$G$53,AL167-(AL167*AG168),AL167)</f>
        <v>0.216</v>
      </c>
      <c r="AM168" s="508"/>
      <c r="AN168" s="180" t="str">
        <f t="shared" si="31"/>
        <v>Mayor</v>
      </c>
      <c r="AO168" s="181">
        <f>IF(AD168=Listas!$G$55,AO167-(AO167*AG168),AO167)</f>
        <v>0.8</v>
      </c>
      <c r="AP168" s="508"/>
      <c r="AQ168" s="470"/>
      <c r="AR168" s="470"/>
      <c r="AS168" s="470"/>
      <c r="AT168" s="473"/>
      <c r="AU168" s="476"/>
      <c r="AV168" s="252"/>
      <c r="AW168" s="251"/>
    </row>
    <row r="169" spans="2:53" ht="14.15" hidden="1" customHeight="1" thickTop="1" thickBot="1" x14ac:dyDescent="0.4">
      <c r="B169" s="461" t="s">
        <v>113</v>
      </c>
      <c r="C169" s="275"/>
      <c r="D169" s="481"/>
      <c r="E169" s="484"/>
      <c r="F169" s="487"/>
      <c r="G169" s="487"/>
      <c r="H169" s="490"/>
      <c r="I169" s="490"/>
      <c r="J169" s="493"/>
      <c r="K169" s="490"/>
      <c r="L169" s="496"/>
      <c r="M169" s="499"/>
      <c r="N169" s="505"/>
      <c r="O169" s="496"/>
      <c r="P169" s="502"/>
      <c r="Q169" s="505"/>
      <c r="R169" s="244"/>
      <c r="S169" s="502"/>
      <c r="T169" s="111" t="s">
        <v>238</v>
      </c>
      <c r="U169" s="5"/>
      <c r="V169" s="279"/>
      <c r="W169" s="279"/>
      <c r="X169" s="279"/>
      <c r="Y169" s="279"/>
      <c r="Z169" s="279"/>
      <c r="AA169" s="279"/>
      <c r="AB169" s="202"/>
      <c r="AC169" s="191" t="str">
        <f>IF(AB169=Listas!$B$46,Listas!$C$46,IF(AB169=Listas!$B$47,Listas!$C$47,IF(AB169=Listas!$B$48,Listas!$C$48,"")))</f>
        <v/>
      </c>
      <c r="AD169" s="192" t="str">
        <f>IF(OR(AB169=Listas!$F$53,AB169=Listas!$F$54),Listas!$G$53,IF(AB169=Listas!$F$55,Listas!$G$55,""))</f>
        <v/>
      </c>
      <c r="AE169" s="202"/>
      <c r="AF169" s="121" t="str">
        <f>+IF(AE169=Listas!$E$46,Listas!$F$46,IF(AE169=Listas!$E$47,Listas!$F$47,""))</f>
        <v/>
      </c>
      <c r="AG169" s="193" t="str">
        <f t="shared" si="32"/>
        <v/>
      </c>
      <c r="AH169" s="190"/>
      <c r="AI169" s="194"/>
      <c r="AJ169" s="195"/>
      <c r="AK169" s="180" t="str">
        <f t="shared" si="30"/>
        <v>Baja</v>
      </c>
      <c r="AL169" s="181">
        <f>IF(AD169=Listas!$G$53,AL168-(AL168*AG169),AL168)</f>
        <v>0.216</v>
      </c>
      <c r="AM169" s="508"/>
      <c r="AN169" s="180" t="str">
        <f t="shared" si="31"/>
        <v>Mayor</v>
      </c>
      <c r="AO169" s="181">
        <f>IF(AD169=Listas!$G$55,AO168-(AO168*AG169),AO168)</f>
        <v>0.8</v>
      </c>
      <c r="AP169" s="508"/>
      <c r="AQ169" s="470"/>
      <c r="AR169" s="470"/>
      <c r="AS169" s="470"/>
      <c r="AT169" s="473"/>
      <c r="AU169" s="476"/>
      <c r="AV169" s="253"/>
      <c r="AW169" s="251"/>
    </row>
    <row r="170" spans="2:53" ht="14.5" hidden="1" customHeight="1" thickTop="1" thickBot="1" x14ac:dyDescent="0.4">
      <c r="B170" s="461" t="s">
        <v>113</v>
      </c>
      <c r="C170" s="275"/>
      <c r="D170" s="481"/>
      <c r="E170" s="484"/>
      <c r="F170" s="487"/>
      <c r="G170" s="487"/>
      <c r="H170" s="490"/>
      <c r="I170" s="490"/>
      <c r="J170" s="493"/>
      <c r="K170" s="490"/>
      <c r="L170" s="496"/>
      <c r="M170" s="499"/>
      <c r="N170" s="505"/>
      <c r="O170" s="496"/>
      <c r="P170" s="502"/>
      <c r="Q170" s="505"/>
      <c r="R170" s="245"/>
      <c r="S170" s="502"/>
      <c r="T170" s="111" t="s">
        <v>246</v>
      </c>
      <c r="U170" s="5"/>
      <c r="V170" s="279"/>
      <c r="W170" s="279"/>
      <c r="X170" s="279"/>
      <c r="Y170" s="279"/>
      <c r="Z170" s="279"/>
      <c r="AA170" s="279"/>
      <c r="AB170" s="202"/>
      <c r="AC170" s="191" t="str">
        <f>IF(AB170=Listas!$B$46,Listas!$C$46,IF(AB170=Listas!$B$47,Listas!$C$47,IF(AB170=Listas!$B$48,Listas!$C$48,"")))</f>
        <v/>
      </c>
      <c r="AD170" s="192" t="str">
        <f>IF(OR(AB170=Listas!$F$53,AB170=Listas!$F$54),Listas!$G$53,IF(AB170=Listas!$F$55,Listas!$G$55,""))</f>
        <v/>
      </c>
      <c r="AE170" s="202"/>
      <c r="AF170" s="121" t="str">
        <f>+IF(AE170=Listas!$E$46,Listas!$F$46,IF(AE170=Listas!$E$47,Listas!$F$47,""))</f>
        <v/>
      </c>
      <c r="AG170" s="193" t="str">
        <f t="shared" si="32"/>
        <v/>
      </c>
      <c r="AH170" s="190"/>
      <c r="AI170" s="194"/>
      <c r="AJ170" s="195"/>
      <c r="AK170" s="180" t="str">
        <f t="shared" si="30"/>
        <v>Baja</v>
      </c>
      <c r="AL170" s="181">
        <f>IF(AD170=Listas!$G$53,AL169-(AL169*AG170),AL169)</f>
        <v>0.216</v>
      </c>
      <c r="AM170" s="508"/>
      <c r="AN170" s="180" t="str">
        <f t="shared" si="31"/>
        <v>Mayor</v>
      </c>
      <c r="AO170" s="181">
        <f>IF(AD170=Listas!$G$55,AO169-(AO169*AG170),AO169)</f>
        <v>0.8</v>
      </c>
      <c r="AP170" s="508"/>
      <c r="AQ170" s="470"/>
      <c r="AR170" s="470"/>
      <c r="AS170" s="470"/>
      <c r="AT170" s="473"/>
      <c r="AU170" s="476"/>
      <c r="AV170" s="254"/>
      <c r="AW170" s="251"/>
    </row>
    <row r="171" spans="2:53" ht="14.15" hidden="1" customHeight="1" thickTop="1" thickBot="1" x14ac:dyDescent="0.4">
      <c r="B171" s="461" t="s">
        <v>113</v>
      </c>
      <c r="C171" s="275"/>
      <c r="D171" s="481"/>
      <c r="E171" s="484"/>
      <c r="F171" s="487"/>
      <c r="G171" s="487"/>
      <c r="H171" s="490"/>
      <c r="I171" s="490"/>
      <c r="J171" s="493"/>
      <c r="K171" s="490"/>
      <c r="L171" s="496"/>
      <c r="M171" s="499"/>
      <c r="N171" s="505"/>
      <c r="O171" s="496"/>
      <c r="P171" s="502"/>
      <c r="Q171" s="505"/>
      <c r="R171" s="246"/>
      <c r="S171" s="502"/>
      <c r="T171" s="111" t="s">
        <v>252</v>
      </c>
      <c r="U171" s="5"/>
      <c r="V171" s="279"/>
      <c r="W171" s="279"/>
      <c r="X171" s="279"/>
      <c r="Y171" s="279"/>
      <c r="Z171" s="279"/>
      <c r="AA171" s="279"/>
      <c r="AB171" s="202"/>
      <c r="AC171" s="191" t="str">
        <f>IF(AB171=Listas!$B$46,Listas!$C$46,IF(AB171=Listas!$B$47,Listas!$C$47,IF(AB171=Listas!$B$48,Listas!$C$48,"")))</f>
        <v/>
      </c>
      <c r="AD171" s="192" t="str">
        <f>IF(OR(AB171=Listas!$F$53,AB171=Listas!$F$54),Listas!$G$53,IF(AB171=Listas!$F$55,Listas!$G$55,""))</f>
        <v/>
      </c>
      <c r="AE171" s="202"/>
      <c r="AF171" s="121" t="str">
        <f>+IF(AE171=Listas!$E$46,Listas!$F$46,IF(AE171=Listas!$E$47,Listas!$F$47,""))</f>
        <v/>
      </c>
      <c r="AG171" s="193" t="str">
        <f t="shared" si="32"/>
        <v/>
      </c>
      <c r="AH171" s="190"/>
      <c r="AI171" s="194"/>
      <c r="AJ171" s="195"/>
      <c r="AK171" s="180" t="str">
        <f t="shared" si="30"/>
        <v>Baja</v>
      </c>
      <c r="AL171" s="181">
        <f>IF(AD171=Listas!$G$53,AL170-(AL170*AG171),AL170)</f>
        <v>0.216</v>
      </c>
      <c r="AM171" s="508"/>
      <c r="AN171" s="180" t="str">
        <f t="shared" si="31"/>
        <v>Mayor</v>
      </c>
      <c r="AO171" s="181">
        <f>IF(AD171=Listas!$G$55,AO170-(AO170*AG171),AO170)</f>
        <v>0.8</v>
      </c>
      <c r="AP171" s="508"/>
      <c r="AQ171" s="470"/>
      <c r="AR171" s="470"/>
      <c r="AS171" s="470"/>
      <c r="AT171" s="473"/>
      <c r="AU171" s="476"/>
      <c r="AV171" s="254"/>
      <c r="AW171" s="251"/>
    </row>
    <row r="172" spans="2:53" ht="14.15" hidden="1" customHeight="1" thickTop="1" thickBot="1" x14ac:dyDescent="0.4">
      <c r="B172" s="461" t="s">
        <v>113</v>
      </c>
      <c r="C172" s="275"/>
      <c r="D172" s="481"/>
      <c r="E172" s="484"/>
      <c r="F172" s="487"/>
      <c r="G172" s="487"/>
      <c r="H172" s="490"/>
      <c r="I172" s="490"/>
      <c r="J172" s="493"/>
      <c r="K172" s="490"/>
      <c r="L172" s="496"/>
      <c r="M172" s="499"/>
      <c r="N172" s="505"/>
      <c r="O172" s="496"/>
      <c r="P172" s="502"/>
      <c r="Q172" s="505"/>
      <c r="R172" s="246"/>
      <c r="S172" s="502"/>
      <c r="T172" s="111" t="s">
        <v>257</v>
      </c>
      <c r="U172" s="5"/>
      <c r="V172" s="279"/>
      <c r="W172" s="279"/>
      <c r="X172" s="279"/>
      <c r="Y172" s="279"/>
      <c r="Z172" s="279"/>
      <c r="AA172" s="279"/>
      <c r="AB172" s="202"/>
      <c r="AC172" s="191" t="str">
        <f>IF(AB172=Listas!$B$46,Listas!$C$46,IF(AB172=Listas!$B$47,Listas!$C$47,IF(AB172=Listas!$B$48,Listas!$C$48,"")))</f>
        <v/>
      </c>
      <c r="AD172" s="192" t="str">
        <f>IF(OR(AB172=Listas!$F$53,AB172=Listas!$F$54),Listas!$G$53,IF(AB172=Listas!$F$55,Listas!$G$55,""))</f>
        <v/>
      </c>
      <c r="AE172" s="202"/>
      <c r="AF172" s="121" t="str">
        <f>+IF(AE172=Listas!$E$46,Listas!$F$46,IF(AE172=Listas!$E$47,Listas!$F$47,""))</f>
        <v/>
      </c>
      <c r="AG172" s="193" t="str">
        <f t="shared" si="32"/>
        <v/>
      </c>
      <c r="AH172" s="190"/>
      <c r="AI172" s="194"/>
      <c r="AJ172" s="195"/>
      <c r="AK172" s="180" t="str">
        <f t="shared" si="30"/>
        <v>Baja</v>
      </c>
      <c r="AL172" s="181">
        <f>IF(AD172=Listas!$G$53,AL171-(AL171*AG172),AL171)</f>
        <v>0.216</v>
      </c>
      <c r="AM172" s="508"/>
      <c r="AN172" s="180" t="str">
        <f t="shared" si="31"/>
        <v>Mayor</v>
      </c>
      <c r="AO172" s="181">
        <f>IF(AD172=Listas!$G$55,AO171-(AO171*AG172),AO171)</f>
        <v>0.8</v>
      </c>
      <c r="AP172" s="508"/>
      <c r="AQ172" s="470"/>
      <c r="AR172" s="470"/>
      <c r="AS172" s="470"/>
      <c r="AT172" s="473"/>
      <c r="AU172" s="476"/>
      <c r="AV172" s="254"/>
      <c r="AW172" s="251"/>
    </row>
    <row r="173" spans="2:53" ht="14.15" hidden="1" customHeight="1" thickTop="1" thickBot="1" x14ac:dyDescent="0.4">
      <c r="B173" s="461" t="s">
        <v>113</v>
      </c>
      <c r="C173" s="275"/>
      <c r="D173" s="481"/>
      <c r="E173" s="484"/>
      <c r="F173" s="487"/>
      <c r="G173" s="487"/>
      <c r="H173" s="490"/>
      <c r="I173" s="490"/>
      <c r="J173" s="493"/>
      <c r="K173" s="490"/>
      <c r="L173" s="496"/>
      <c r="M173" s="499"/>
      <c r="N173" s="505"/>
      <c r="O173" s="496"/>
      <c r="P173" s="502"/>
      <c r="Q173" s="505"/>
      <c r="R173" s="246"/>
      <c r="S173" s="502"/>
      <c r="T173" s="111" t="s">
        <v>260</v>
      </c>
      <c r="U173" s="5"/>
      <c r="V173" s="279"/>
      <c r="W173" s="279"/>
      <c r="X173" s="279"/>
      <c r="Y173" s="279"/>
      <c r="Z173" s="279"/>
      <c r="AA173" s="279"/>
      <c r="AB173" s="202"/>
      <c r="AC173" s="191" t="str">
        <f>IF(AB173=Listas!$B$46,Listas!$C$46,IF(AB173=Listas!$B$47,Listas!$C$47,IF(AB173=Listas!$B$48,Listas!$C$48,"")))</f>
        <v/>
      </c>
      <c r="AD173" s="192" t="str">
        <f>IF(OR(AB173=Listas!$F$53,AB173=Listas!$F$54),Listas!$G$53,IF(AB173=Listas!$F$55,Listas!$G$55,""))</f>
        <v/>
      </c>
      <c r="AE173" s="202"/>
      <c r="AF173" s="121" t="str">
        <f>+IF(AE173=Listas!$E$46,Listas!$F$46,IF(AE173=Listas!$E$47,Listas!$F$47,""))</f>
        <v/>
      </c>
      <c r="AG173" s="193" t="str">
        <f t="shared" si="32"/>
        <v/>
      </c>
      <c r="AH173" s="190"/>
      <c r="AI173" s="194"/>
      <c r="AJ173" s="195"/>
      <c r="AK173" s="180" t="str">
        <f t="shared" si="30"/>
        <v>Baja</v>
      </c>
      <c r="AL173" s="181">
        <f>IF(AD173=Listas!$G$53,AL172-(AL172*AG173),AL172)</f>
        <v>0.216</v>
      </c>
      <c r="AM173" s="508"/>
      <c r="AN173" s="180" t="str">
        <f t="shared" si="31"/>
        <v>Mayor</v>
      </c>
      <c r="AO173" s="181">
        <f>IF(AD173=Listas!$G$55,AO172-(AO172*AG173),AO172)</f>
        <v>0.8</v>
      </c>
      <c r="AP173" s="508"/>
      <c r="AQ173" s="470"/>
      <c r="AR173" s="470"/>
      <c r="AS173" s="470"/>
      <c r="AT173" s="473"/>
      <c r="AU173" s="476"/>
      <c r="AV173" s="254"/>
      <c r="AW173" s="251"/>
    </row>
    <row r="174" spans="2:53" ht="14.5" hidden="1" customHeight="1" thickTop="1" thickBot="1" x14ac:dyDescent="0.4">
      <c r="B174" s="461" t="s">
        <v>113</v>
      </c>
      <c r="C174" s="275"/>
      <c r="D174" s="481"/>
      <c r="E174" s="484"/>
      <c r="F174" s="487"/>
      <c r="G174" s="487"/>
      <c r="H174" s="490"/>
      <c r="I174" s="490"/>
      <c r="J174" s="493"/>
      <c r="K174" s="490"/>
      <c r="L174" s="496"/>
      <c r="M174" s="511"/>
      <c r="N174" s="505"/>
      <c r="O174" s="496"/>
      <c r="P174" s="512"/>
      <c r="Q174" s="505"/>
      <c r="R174" s="246"/>
      <c r="S174" s="512"/>
      <c r="T174" s="295" t="s">
        <v>261</v>
      </c>
      <c r="U174" s="305"/>
      <c r="V174" s="279"/>
      <c r="W174" s="279"/>
      <c r="X174" s="279"/>
      <c r="Y174" s="279"/>
      <c r="Z174" s="279"/>
      <c r="AA174" s="279"/>
      <c r="AB174" s="210"/>
      <c r="AC174" s="211" t="str">
        <f>IF(AB174=Listas!$B$46,Listas!$C$46,IF(AB174=Listas!$B$47,Listas!$C$47,IF(AB174=Listas!$B$48,Listas!$C$48,"")))</f>
        <v/>
      </c>
      <c r="AD174" s="212" t="str">
        <f>IF(OR(AB174=Listas!$F$53,AB174=Listas!$F$54),Listas!$G$53,IF(AB174=Listas!$F$55,Listas!$G$55,""))</f>
        <v/>
      </c>
      <c r="AE174" s="210"/>
      <c r="AF174" s="213" t="str">
        <f>+IF(AE174=Listas!$E$46,Listas!$F$46,IF(AE174=Listas!$E$47,Listas!$F$47,""))</f>
        <v/>
      </c>
      <c r="AG174" s="214" t="str">
        <f t="shared" si="32"/>
        <v/>
      </c>
      <c r="AH174" s="196"/>
      <c r="AI174" s="197"/>
      <c r="AJ174" s="198"/>
      <c r="AK174" s="215" t="str">
        <f t="shared" si="30"/>
        <v>Baja</v>
      </c>
      <c r="AL174" s="216">
        <f>IF(AD174=Listas!$G$53,AL173-(AL173*AG174),AL173)</f>
        <v>0.216</v>
      </c>
      <c r="AM174" s="513"/>
      <c r="AN174" s="215" t="str">
        <f t="shared" si="31"/>
        <v>Mayor</v>
      </c>
      <c r="AO174" s="216">
        <f>IF(AD174=Listas!$G$55,AO173-(AO173*AG174),AO173)</f>
        <v>0.8</v>
      </c>
      <c r="AP174" s="513"/>
      <c r="AQ174" s="510"/>
      <c r="AR174" s="510"/>
      <c r="AS174" s="510"/>
      <c r="AT174" s="473"/>
      <c r="AU174" s="476"/>
      <c r="AV174" s="252"/>
      <c r="AW174" s="258"/>
    </row>
    <row r="175" spans="2:53" ht="14.5" customHeight="1" thickTop="1" thickBot="1" x14ac:dyDescent="0.4">
      <c r="B175" s="518" t="s">
        <v>697</v>
      </c>
      <c r="C175" s="519"/>
      <c r="D175" s="519"/>
      <c r="E175" s="519"/>
      <c r="F175" s="519"/>
      <c r="G175" s="519"/>
      <c r="H175" s="519"/>
      <c r="I175" s="519"/>
      <c r="J175" s="519"/>
      <c r="K175" s="519"/>
      <c r="L175" s="519"/>
      <c r="M175" s="519"/>
      <c r="N175" s="519"/>
      <c r="O175" s="519"/>
      <c r="P175" s="519"/>
      <c r="Q175" s="519"/>
      <c r="R175" s="519"/>
      <c r="S175" s="519"/>
      <c r="T175" s="519"/>
      <c r="U175" s="519"/>
      <c r="V175" s="519"/>
      <c r="W175" s="519"/>
      <c r="X175" s="519"/>
      <c r="Y175" s="519"/>
      <c r="Z175" s="519"/>
      <c r="AA175" s="519"/>
      <c r="AB175" s="519"/>
      <c r="AC175" s="519"/>
      <c r="AD175" s="519"/>
      <c r="AE175" s="519"/>
      <c r="AF175" s="519"/>
      <c r="AG175" s="519"/>
      <c r="AH175" s="519"/>
      <c r="AI175" s="519"/>
      <c r="AJ175" s="519"/>
      <c r="AK175" s="519"/>
      <c r="AL175" s="519"/>
      <c r="AM175" s="519"/>
      <c r="AN175" s="519"/>
      <c r="AO175" s="519"/>
      <c r="AP175" s="519"/>
      <c r="AQ175" s="519"/>
      <c r="AR175" s="519"/>
      <c r="AS175" s="519"/>
      <c r="AT175" s="519"/>
      <c r="AU175" s="519"/>
      <c r="AV175" s="519"/>
      <c r="AW175" s="519"/>
      <c r="AX175" s="519"/>
      <c r="AY175" s="519"/>
      <c r="AZ175" s="519"/>
      <c r="BA175" s="520"/>
    </row>
    <row r="176" spans="2:53" ht="120.75" customHeight="1" thickTop="1" x14ac:dyDescent="0.35">
      <c r="B176" s="478" t="s">
        <v>114</v>
      </c>
      <c r="C176" s="460" t="s">
        <v>698</v>
      </c>
      <c r="D176" s="480" t="s">
        <v>1</v>
      </c>
      <c r="E176" s="483" t="s">
        <v>699</v>
      </c>
      <c r="F176" s="486" t="s">
        <v>700</v>
      </c>
      <c r="G176" s="486" t="s">
        <v>701</v>
      </c>
      <c r="H176" s="489" t="s">
        <v>28</v>
      </c>
      <c r="I176" s="489" t="s">
        <v>29</v>
      </c>
      <c r="J176" s="492" t="s">
        <v>702</v>
      </c>
      <c r="K176" s="489" t="s">
        <v>177</v>
      </c>
      <c r="L176" s="495" t="s">
        <v>245</v>
      </c>
      <c r="M176" s="498" t="str">
        <f>+IF(L176="","",IF(L176=$CB$16,$CA$16,IF(L176=$CB$17,$CA$17,IF(L176=$CB$18,$CA$18,IF(L176=$CB$19,$CA$19,IF(L176=$CB$20,$CA$20))))))</f>
        <v>Baja</v>
      </c>
      <c r="N176" s="504">
        <f>+IF(L176="","",IF(L176=$CB$16,$CE$16,IF(L176=$CB$17,$CE$17,IF(L176=$CB$18,$CE$18,IF(L176=$CB$19,$CE$19,IF(L176=$CB$20,$CE$20))))))</f>
        <v>0.4</v>
      </c>
      <c r="O176" s="495" t="s">
        <v>241</v>
      </c>
      <c r="P176" s="501" t="str">
        <f>+IF(O176="","",IF(O176='Mapa de Calor inherente'!$AF$6,'Mapa de Calor inherente'!$AD$6,IF(O176='Mapa de Calor inherente'!$AF$7,'Mapa de Calor inherente'!$AD$7,IF(O176='Mapa de Calor inherente'!$AF$8,'Mapa de Calor inherente'!$AD$8,IF(O176='Mapa de Calor inherente'!$AF$9,'Mapa de Calor inherente'!$AD$9,IF(O176='Mapa de Calor inherente'!$AF$10,'Mapa de Calor inherente'!$AD$10,IF(O176='Mapa de Calor inherente'!$AG$6,'Mapa de Calor inherente'!$AD$6,IF(O176='Mapa de Calor inherente'!$AG$7,'Mapa de Calor inherente'!$AD$7,IF(O176='Mapa de Calor inherente'!$AG$8,'Mapa de Calor inherente'!$AD$8,IF(O176='Mapa de Calor inherente'!$AG$9,'Mapa de Calor inherente'!$AD$9,IF(O176='Mapa de Calor inherente'!$AG$10,'Mapa de Calor inherente'!$AD$10,IF(O176='Mapa de Calor inherente'!$AD$8,'Mapa de Calor inherente'!$AD$8,IF(O176='Mapa de Calor inherente'!$AD$9,'Mapa de Calor inherente'!$AD$9,IF(O176='Mapa de Calor inherente'!$AD$10,'Mapa de Calor inherente'!$AD$10))))))))))))))</f>
        <v>Mayor</v>
      </c>
      <c r="Q176" s="504">
        <f>+IF(O176="","",IF(O176='Mapa de Calor inherente'!$AF$6,'Mapa de Calor inherente'!$AE$6,IF(O176='Mapa de Calor inherente'!$AF$7,'Mapa de Calor inherente'!$AE$7,IF(O176='Mapa de Calor inherente'!$AF$8,'Mapa de Calor inherente'!$AE$8,IF(O176='Mapa de Calor inherente'!$AF$9,'Mapa de Calor inherente'!$AE$9,IF(O176='Mapa de Calor inherente'!$AF$10,'Mapa de Calor inherente'!$AE$10,IF(O176='Mapa de Calor inherente'!$AG$6,'Mapa de Calor inherente'!$AE$6,IF(O176='Mapa de Calor inherente'!$AG$7,'Mapa de Calor inherente'!$AE$7,IF(O176='Mapa de Calor inherente'!$AG$8,'Mapa de Calor inherente'!$AE$8,IF(O176='Mapa de Calor inherente'!$AG$9,'Mapa de Calor inherente'!$AE$9,IF(O176='Mapa de Calor inherente'!$AG$10,'Mapa de Calor inherente'!$AE$10,IF(O176='Mapa de Calor inherente'!$AD$8,'Mapa de Calor inherente'!$AE$8,IF(O176='Mapa de Calor inherente'!$AD$9,'Mapa de Calor inherente'!$AE$9,IF(O176='Mapa de Calor inherente'!$AD$10,'Mapa de Calor inherente'!$AE$10))))))))))))))</f>
        <v>0.8</v>
      </c>
      <c r="R176" s="165" t="e">
        <f>IF(M176="","",IF(Q176="","",(M176*Q176)))</f>
        <v>#VALUE!</v>
      </c>
      <c r="S176" s="501" t="str">
        <f>+IF(M176=$BO$18,IF(P176=$BP$17,$BP$18,IF(P176=$BQ$17,$BQ$18,IF(P176=$BR$17,$BR$18,IF(P176=$BS$17,$BS$18,IF(P176=$BT$17,$BT$18))))),IF(M176=$BO$19,IF(P176=$BP$17,$BP$19,IF(P176=$BQ$17,$BQ$19,IF(P176=$BR$17,$BR$19,IF(P176=$BS$17,$BS$19,IF(P176=$BT$17,$BT$19))))),IF(M176=$BO$20,IF(P176=$BP$17,$BP$20,IF(P176=$BQ$17,$BQ$20,IF(P176=$BR$17,$BR$20,IF(P176=$BS$17,$BS$20,IF(P176=$BT$17,$BT$20))))),IF(M176=$BO$21,IF(P176=$BP$17,$BP$21,IF(P176=$BQ$17,$BQ$21,IF(P176=$BR$17,$BR$21,IF(P176=$BS$17,$BS$21,IF(P176=$BT$17,$BT$21))))),IF(M176=$BO$22,IF(P176=$BP$17,$BP$22,IF(P176=$BQ$17,$BQ$22,IF(P176=$BR$17,$BR$22,IF(P176=$BS$17,$BS$22,IF(P176=$BT$17,$BT$22))))),"")))))</f>
        <v>Alto</v>
      </c>
      <c r="T176" s="117" t="s">
        <v>180</v>
      </c>
      <c r="U176" s="348" t="s">
        <v>703</v>
      </c>
      <c r="V176" s="281" t="s">
        <v>704</v>
      </c>
      <c r="W176" s="281" t="s">
        <v>195</v>
      </c>
      <c r="X176" s="281" t="s">
        <v>705</v>
      </c>
      <c r="Y176" s="281" t="s">
        <v>706</v>
      </c>
      <c r="Z176" s="282" t="s">
        <v>707</v>
      </c>
      <c r="AA176" s="282" t="s">
        <v>708</v>
      </c>
      <c r="AB176" s="184" t="s">
        <v>40</v>
      </c>
      <c r="AC176" s="185">
        <f>IF(AB176=Listas!$B$46,Listas!$C$46,IF(AB176=Listas!$B$47,Listas!$C$47,IF(AB176=Listas!$B$48,Listas!$C$48,"")))</f>
        <v>0.25</v>
      </c>
      <c r="AD176" s="186" t="str">
        <f>IF(OR(AB176=Listas!$F$53,AB176=Listas!$F$54),Listas!$G$53,IF(AB176=Listas!$F$55,Listas!$G$55,""))</f>
        <v>Probabilidad</v>
      </c>
      <c r="AE176" s="184" t="s">
        <v>43</v>
      </c>
      <c r="AF176" s="185">
        <f>+IF(AE176=Listas!$E$46,Listas!$F$46,IF(AE176=Listas!$E$47,Listas!$F$47,""))</f>
        <v>0.15</v>
      </c>
      <c r="AG176" s="187">
        <f>IFERROR(AC176+AF176,"")</f>
        <v>0.4</v>
      </c>
      <c r="AH176" s="184" t="s">
        <v>64</v>
      </c>
      <c r="AI176" s="188" t="s">
        <v>58</v>
      </c>
      <c r="AJ176" s="189" t="s">
        <v>59</v>
      </c>
      <c r="AK176" s="173" t="str">
        <f t="shared" ref="AK176:AK185" si="33">IF(AL176="","",IF(AL176&lt;=20%,"Muy baja",IF(AL176&lt;=40%,"Baja",IF(AL176&lt;=60%,"Media",IF(AL176&lt;=80%,"Alta","Muy alta")))))</f>
        <v>Baja</v>
      </c>
      <c r="AL176" s="174">
        <f>IF(AD176=Listas!$G$53,N176-(N176*AG176),N176)</f>
        <v>0.24</v>
      </c>
      <c r="AM176" s="507">
        <f>+IF(AL185="","",AL185)</f>
        <v>8.6399999999999991E-2</v>
      </c>
      <c r="AN176" s="173" t="str">
        <f>IF(AO176="","",IF(AO176&lt;=20%,"Leve",IF(AO176&lt;=40%,"Menor",IF(AO176&lt;=60%,"Moderado",IF(AO176&lt;=80%,"Mayor","Catastrófico")))))</f>
        <v>Mayor</v>
      </c>
      <c r="AO176" s="174">
        <f>IF(AD176=Listas!$G$55,Q176-(Q176*AG176),Q176)</f>
        <v>0.8</v>
      </c>
      <c r="AP176" s="507">
        <f>+IF(AO185="","",AO185)</f>
        <v>0.8</v>
      </c>
      <c r="AQ176" s="469" t="str">
        <f>+IF(AM176=0,"",IF(AM176&lt;=$BN$22,$BO$22,IF(AM176&lt;=$BN$21,$BO$21,IF(AM176&lt;=$BN$20,$BO$20,IF(AM176&lt;=$BN$19,$BO$19,IF(AM176&lt;=$BN$18,$BO$18,""))))))</f>
        <v>Muy Baja</v>
      </c>
      <c r="AR176" s="469" t="str">
        <f>+IF(AP176=0,"",IF(AP176&lt;=$BP$16,$BP$17,IF(AP176&lt;=$BQ$16,$BQ$17,IF(AP176&lt;=$BR$16,$BR$17,IF(AP176&lt;=$BS$16,$BS$17,IF(AP176&lt;=$BT$16,$BT$17,""))))))</f>
        <v>Mayor</v>
      </c>
      <c r="AS176" s="469" t="str">
        <f>IF(AQ176=$BO$18,IF(AR176=$BP$17,$BP$18,IF(AR176=$BQ$17,$BQ$18,IF(AR176=$BR$17,$BR$18,IF(AR176=$BS$17,$BS$18,IF(AR176=$BT$17,$BT$18))))),IF(AQ176=$BO$19,IF(AR176=$BP$17,$BP$19,IF(AR176=$BQ$17,$BQ$19,IF(AR176=$BR$17,$BR$19,IF(AR176=$BS$17,$BS$19,IF(AR176=$BT$17,$BT$19))))),IF(AQ176=$BO$20,IF(AR176=$BP$17,$BP$20,IF(AR176=$BQ$17,$BQ$20,IF(AR176=$BR$17,$BR$20,IF(AR176=$BS$17,$BS$20,IF(AR176=$BT$17,$BT$20))))),IF(AQ176=$BO$21,IF(AR176=$BP$17,$BP$21,IF(AR176=$BQ$17,$BQ$21,IF(AR176=$BR$17,$BR$21,IF(AR176=$BS$17,$BS$21,IF(AR176=$BT$17,$BT$21))))),IF(AQ176=$BO$22,IF(AR176=$BP$17,$BP$22,IF(AR176=$BQ$17,$BQ$22,IF(AR176=$BR$17,$BR$22,IF(AR176=$BS$17,$BS$22,IF(AR176=$BT$17,$BT$22))))),"")))))</f>
        <v>Alto</v>
      </c>
      <c r="AT176" s="472" t="str">
        <f>IF(AU176="","",IF(AU176=Listas!$F$61,Listas!$G$61,IF(AU176=Listas!$E$64,Listas!$G$64)))</f>
        <v>Requiere Plan de Acción</v>
      </c>
      <c r="AU176" s="475" t="str">
        <f>IF(AS176="","",IF(OR(AS176=Listas!$E$61,AS176=Listas!$E$62),Listas!$F$61,IF(AS176=Listas!$E$63,Listas!$F$63,IF(AS176=Listas!$E$64,Listas!$F$64))))</f>
        <v>Reducir, evitar, compartir o transferir el riesgo</v>
      </c>
      <c r="AV176" s="249" t="s">
        <v>80</v>
      </c>
      <c r="AW176" s="280" t="s">
        <v>709</v>
      </c>
      <c r="AX176" s="307" t="s">
        <v>710</v>
      </c>
      <c r="AY176" s="365" t="s">
        <v>711</v>
      </c>
      <c r="AZ176" s="365" t="s">
        <v>203</v>
      </c>
      <c r="BA176" s="385" t="s">
        <v>712</v>
      </c>
    </row>
    <row r="177" spans="2:53" ht="93" x14ac:dyDescent="0.35">
      <c r="B177" s="479" t="s">
        <v>114</v>
      </c>
      <c r="C177" s="461"/>
      <c r="D177" s="481"/>
      <c r="E177" s="484"/>
      <c r="F177" s="487"/>
      <c r="G177" s="487"/>
      <c r="H177" s="490"/>
      <c r="I177" s="490"/>
      <c r="J177" s="493"/>
      <c r="K177" s="490"/>
      <c r="L177" s="496"/>
      <c r="M177" s="499"/>
      <c r="N177" s="505"/>
      <c r="O177" s="496"/>
      <c r="P177" s="502"/>
      <c r="Q177" s="505"/>
      <c r="R177" s="243"/>
      <c r="S177" s="502"/>
      <c r="T177" s="111" t="s">
        <v>192</v>
      </c>
      <c r="U177" s="5" t="s">
        <v>713</v>
      </c>
      <c r="V177" s="288" t="s">
        <v>714</v>
      </c>
      <c r="W177" s="283" t="s">
        <v>592</v>
      </c>
      <c r="X177" s="283" t="s">
        <v>715</v>
      </c>
      <c r="Y177" s="284" t="s">
        <v>716</v>
      </c>
      <c r="Z177" s="285" t="s">
        <v>717</v>
      </c>
      <c r="AA177" s="286" t="s">
        <v>718</v>
      </c>
      <c r="AB177" s="190" t="s">
        <v>40</v>
      </c>
      <c r="AC177" s="191">
        <f>IF(AB177=Listas!$B$46,Listas!$C$46,IF(AB177=Listas!$B$47,Listas!$C$47,IF(AB177=Listas!$B$48,Listas!$C$48,"")))</f>
        <v>0.25</v>
      </c>
      <c r="AD177" s="192" t="str">
        <f>IF(OR(AB177=Listas!$F$53,AB177=Listas!$F$54),Listas!$G$53,IF(AB177=Listas!$F$55,Listas!$G$55,""))</f>
        <v>Probabilidad</v>
      </c>
      <c r="AE177" s="190" t="s">
        <v>43</v>
      </c>
      <c r="AF177" s="121">
        <f>+IF(AE177=Listas!$E$46,Listas!$F$46,IF(AE177=Listas!$E$47,Listas!$F$47,""))</f>
        <v>0.15</v>
      </c>
      <c r="AG177" s="193">
        <f>IFERROR(AC177+AF177,"")</f>
        <v>0.4</v>
      </c>
      <c r="AH177" s="190" t="s">
        <v>64</v>
      </c>
      <c r="AI177" s="194" t="s">
        <v>65</v>
      </c>
      <c r="AJ177" s="195" t="s">
        <v>59</v>
      </c>
      <c r="AK177" s="180" t="str">
        <f t="shared" si="33"/>
        <v>Muy baja</v>
      </c>
      <c r="AL177" s="181">
        <f>IF(AD177=Listas!$G$53,AL176-(AL176*AG177),AL176)</f>
        <v>0.14399999999999999</v>
      </c>
      <c r="AM177" s="508"/>
      <c r="AN177" s="180" t="str">
        <f t="shared" ref="AN177:AN185" si="34">IF(AO177="","",IF(AO177&lt;=20%,"Leve",IF(AO177&lt;=40%,"Menor",IF(AO177&lt;=60%,"Moderado",IF(AO177&lt;=80%,"Mayor","Catastrófico")))))</f>
        <v>Mayor</v>
      </c>
      <c r="AO177" s="181">
        <f>IF(AD177=Listas!$G$55,AO176-(AO176*AG177),AO176)</f>
        <v>0.8</v>
      </c>
      <c r="AP177" s="508"/>
      <c r="AQ177" s="470"/>
      <c r="AR177" s="470"/>
      <c r="AS177" s="470"/>
      <c r="AT177" s="473"/>
      <c r="AU177" s="476"/>
      <c r="AV177" s="250" t="s">
        <v>90</v>
      </c>
      <c r="AW177" s="112" t="s">
        <v>719</v>
      </c>
      <c r="AX177" s="309" t="s">
        <v>710</v>
      </c>
      <c r="AY177" s="367" t="s">
        <v>190</v>
      </c>
      <c r="AZ177" s="367" t="s">
        <v>190</v>
      </c>
      <c r="BA177" s="386" t="s">
        <v>720</v>
      </c>
    </row>
    <row r="178" spans="2:53" ht="108" customHeight="1" thickBot="1" x14ac:dyDescent="0.4">
      <c r="B178" s="479" t="s">
        <v>114</v>
      </c>
      <c r="C178" s="461"/>
      <c r="D178" s="481"/>
      <c r="E178" s="484"/>
      <c r="F178" s="487"/>
      <c r="G178" s="487"/>
      <c r="H178" s="490"/>
      <c r="I178" s="490"/>
      <c r="J178" s="493"/>
      <c r="K178" s="490"/>
      <c r="L178" s="496"/>
      <c r="M178" s="499"/>
      <c r="N178" s="505"/>
      <c r="O178" s="496"/>
      <c r="P178" s="502"/>
      <c r="Q178" s="505"/>
      <c r="R178" s="244"/>
      <c r="S178" s="502"/>
      <c r="T178" s="111" t="s">
        <v>208</v>
      </c>
      <c r="U178" s="5" t="s">
        <v>721</v>
      </c>
      <c r="V178" s="285" t="s">
        <v>714</v>
      </c>
      <c r="W178" s="289" t="s">
        <v>722</v>
      </c>
      <c r="X178" s="288" t="s">
        <v>723</v>
      </c>
      <c r="Y178" s="283" t="s">
        <v>724</v>
      </c>
      <c r="Z178" s="283" t="s">
        <v>717</v>
      </c>
      <c r="AA178" s="283" t="s">
        <v>718</v>
      </c>
      <c r="AB178" s="202" t="s">
        <v>40</v>
      </c>
      <c r="AC178" s="191">
        <f>IF(AB178=Listas!$B$46,Listas!$C$46,IF(AB178=Listas!$B$47,Listas!$C$47,IF(AB178=Listas!$B$48,Listas!$C$48,"")))</f>
        <v>0.25</v>
      </c>
      <c r="AD178" s="192" t="str">
        <f>IF(OR(AB178=Listas!$F$53,AB178=Listas!$F$54),Listas!$G$53,IF(AB178=Listas!$F$55,Listas!$G$55,""))</f>
        <v>Probabilidad</v>
      </c>
      <c r="AE178" s="190" t="s">
        <v>43</v>
      </c>
      <c r="AF178" s="121">
        <f>+IF(AE178=Listas!$E$46,Listas!$F$46,IF(AE178=Listas!$E$47,Listas!$F$47,""))</f>
        <v>0.15</v>
      </c>
      <c r="AG178" s="193">
        <f>IFERROR(AC178+AF178,"")</f>
        <v>0.4</v>
      </c>
      <c r="AH178" s="196" t="s">
        <v>64</v>
      </c>
      <c r="AI178" s="197" t="s">
        <v>65</v>
      </c>
      <c r="AJ178" s="198" t="s">
        <v>59</v>
      </c>
      <c r="AK178" s="180" t="str">
        <f t="shared" si="33"/>
        <v>Muy baja</v>
      </c>
      <c r="AL178" s="181">
        <f>IF(AD178=Listas!$G$53,AL177-(AL177*AG178),AL177)</f>
        <v>8.6399999999999991E-2</v>
      </c>
      <c r="AM178" s="508"/>
      <c r="AN178" s="180" t="str">
        <f t="shared" si="34"/>
        <v>Mayor</v>
      </c>
      <c r="AO178" s="181">
        <f>IF(AD178=Listas!$G$55,AO177-(AO177*AG178),AO177)</f>
        <v>0.8</v>
      </c>
      <c r="AP178" s="508"/>
      <c r="AQ178" s="470"/>
      <c r="AR178" s="470"/>
      <c r="AS178" s="470"/>
      <c r="AT178" s="473"/>
      <c r="AU178" s="476"/>
      <c r="AV178" s="250" t="s">
        <v>80</v>
      </c>
      <c r="AW178" s="370" t="s">
        <v>725</v>
      </c>
      <c r="AX178" s="380" t="s">
        <v>710</v>
      </c>
      <c r="AY178" s="381" t="s">
        <v>202</v>
      </c>
      <c r="AZ178" s="381" t="s">
        <v>203</v>
      </c>
      <c r="BA178" s="400" t="s">
        <v>726</v>
      </c>
    </row>
    <row r="179" spans="2:53" ht="15.65" hidden="1" customHeight="1" thickTop="1" thickBot="1" x14ac:dyDescent="0.4">
      <c r="B179" s="479" t="s">
        <v>114</v>
      </c>
      <c r="C179" s="238"/>
      <c r="D179" s="481"/>
      <c r="E179" s="484"/>
      <c r="F179" s="487"/>
      <c r="G179" s="487"/>
      <c r="H179" s="490"/>
      <c r="I179" s="490"/>
      <c r="J179" s="493"/>
      <c r="K179" s="490"/>
      <c r="L179" s="496"/>
      <c r="M179" s="499"/>
      <c r="N179" s="505"/>
      <c r="O179" s="496"/>
      <c r="P179" s="502"/>
      <c r="Q179" s="505"/>
      <c r="R179" s="244"/>
      <c r="S179" s="502"/>
      <c r="T179" s="111" t="s">
        <v>225</v>
      </c>
      <c r="U179" s="5"/>
      <c r="V179" s="279"/>
      <c r="W179" s="279"/>
      <c r="X179" s="279"/>
      <c r="Y179" s="279"/>
      <c r="Z179" s="279"/>
      <c r="AA179" s="279"/>
      <c r="AB179" s="190"/>
      <c r="AC179" s="191" t="str">
        <f>IF(AB179=Listas!$B$46,Listas!$C$46,IF(AB179=Listas!$B$47,Listas!$C$47,IF(AB179=Listas!$B$48,Listas!$C$48,"")))</f>
        <v/>
      </c>
      <c r="AD179" s="192" t="str">
        <f>IF(OR(AB179=Listas!$F$53,AB179=Listas!$F$54),Listas!$G$53,IF(AB179=Listas!$F$55,Listas!$G$55,""))</f>
        <v/>
      </c>
      <c r="AE179" s="190"/>
      <c r="AF179" s="121" t="str">
        <f>+IF(AE179=Listas!$E$46,Listas!$F$46,IF(AE179=Listas!$E$47,Listas!$F$47,""))</f>
        <v/>
      </c>
      <c r="AG179" s="193" t="str">
        <f t="shared" ref="AG179:AG185" si="35">IFERROR(AC179+AF179,"")</f>
        <v/>
      </c>
      <c r="AH179" s="199"/>
      <c r="AI179" s="200"/>
      <c r="AJ179" s="201"/>
      <c r="AK179" s="180" t="str">
        <f t="shared" si="33"/>
        <v>Muy baja</v>
      </c>
      <c r="AL179" s="181">
        <f>IF(AD179=Listas!$G$53,AL178-(AL178*AG179),AL178)</f>
        <v>8.6399999999999991E-2</v>
      </c>
      <c r="AM179" s="508"/>
      <c r="AN179" s="180" t="str">
        <f t="shared" si="34"/>
        <v>Mayor</v>
      </c>
      <c r="AO179" s="181">
        <f>IF(AD179=Listas!$G$55,AO178-(AO178*AG179),AO178)</f>
        <v>0.8</v>
      </c>
      <c r="AP179" s="508"/>
      <c r="AQ179" s="470"/>
      <c r="AR179" s="470"/>
      <c r="AS179" s="470"/>
      <c r="AT179" s="473"/>
      <c r="AU179" s="476"/>
      <c r="AV179" s="252"/>
      <c r="AW179" s="395"/>
      <c r="AX179" s="379"/>
      <c r="AY179" s="379"/>
      <c r="AZ179" s="379"/>
      <c r="BA179" s="379"/>
    </row>
    <row r="180" spans="2:53" ht="14.15" hidden="1" customHeight="1" thickTop="1" x14ac:dyDescent="0.35">
      <c r="B180" s="479" t="s">
        <v>114</v>
      </c>
      <c r="C180" s="238"/>
      <c r="D180" s="481"/>
      <c r="E180" s="484"/>
      <c r="F180" s="487"/>
      <c r="G180" s="487"/>
      <c r="H180" s="490"/>
      <c r="I180" s="490"/>
      <c r="J180" s="493"/>
      <c r="K180" s="490"/>
      <c r="L180" s="496"/>
      <c r="M180" s="499"/>
      <c r="N180" s="505"/>
      <c r="O180" s="496"/>
      <c r="P180" s="502"/>
      <c r="Q180" s="505"/>
      <c r="R180" s="244"/>
      <c r="S180" s="502"/>
      <c r="T180" s="111" t="s">
        <v>238</v>
      </c>
      <c r="U180" s="5"/>
      <c r="V180" s="279"/>
      <c r="W180" s="279"/>
      <c r="X180" s="279"/>
      <c r="Y180" s="279"/>
      <c r="Z180" s="279"/>
      <c r="AA180" s="279"/>
      <c r="AB180" s="202"/>
      <c r="AC180" s="191" t="str">
        <f>IF(AB180=Listas!$B$46,Listas!$C$46,IF(AB180=Listas!$B$47,Listas!$C$47,IF(AB180=Listas!$B$48,Listas!$C$48,"")))</f>
        <v/>
      </c>
      <c r="AD180" s="192" t="str">
        <f>IF(OR(AB180=Listas!$F$53,AB180=Listas!$F$54),Listas!$G$53,IF(AB180=Listas!$F$55,Listas!$G$55,""))</f>
        <v/>
      </c>
      <c r="AE180" s="202"/>
      <c r="AF180" s="121" t="str">
        <f>+IF(AE180=Listas!$E$46,Listas!$F$46,IF(AE180=Listas!$E$47,Listas!$F$47,""))</f>
        <v/>
      </c>
      <c r="AG180" s="193" t="str">
        <f t="shared" si="35"/>
        <v/>
      </c>
      <c r="AH180" s="190"/>
      <c r="AI180" s="194"/>
      <c r="AJ180" s="195"/>
      <c r="AK180" s="180" t="str">
        <f t="shared" si="33"/>
        <v>Muy baja</v>
      </c>
      <c r="AL180" s="181">
        <f>IF(AD180=Listas!$G$53,AL179-(AL179*AG180),AL179)</f>
        <v>8.6399999999999991E-2</v>
      </c>
      <c r="AM180" s="508"/>
      <c r="AN180" s="180" t="str">
        <f t="shared" si="34"/>
        <v>Mayor</v>
      </c>
      <c r="AO180" s="181">
        <f>IF(AD180=Listas!$G$55,AO179-(AO179*AG180),AO179)</f>
        <v>0.8</v>
      </c>
      <c r="AP180" s="508"/>
      <c r="AQ180" s="470"/>
      <c r="AR180" s="470"/>
      <c r="AS180" s="470"/>
      <c r="AT180" s="473"/>
      <c r="AU180" s="476"/>
      <c r="AV180" s="253"/>
      <c r="AW180" s="396"/>
      <c r="AX180" s="379"/>
      <c r="AY180" s="379"/>
      <c r="AZ180" s="379"/>
      <c r="BA180" s="379"/>
    </row>
    <row r="181" spans="2:53" ht="14.5" hidden="1" customHeight="1" thickTop="1" x14ac:dyDescent="0.35">
      <c r="B181" s="479" t="s">
        <v>114</v>
      </c>
      <c r="C181" s="238"/>
      <c r="D181" s="481"/>
      <c r="E181" s="484"/>
      <c r="F181" s="487"/>
      <c r="G181" s="487"/>
      <c r="H181" s="490"/>
      <c r="I181" s="490"/>
      <c r="J181" s="493"/>
      <c r="K181" s="490"/>
      <c r="L181" s="496"/>
      <c r="M181" s="499"/>
      <c r="N181" s="505"/>
      <c r="O181" s="496"/>
      <c r="P181" s="502"/>
      <c r="Q181" s="505"/>
      <c r="R181" s="245"/>
      <c r="S181" s="502"/>
      <c r="T181" s="111" t="s">
        <v>246</v>
      </c>
      <c r="U181" s="5"/>
      <c r="V181" s="279"/>
      <c r="W181" s="279"/>
      <c r="X181" s="279"/>
      <c r="Y181" s="279"/>
      <c r="Z181" s="279"/>
      <c r="AA181" s="279"/>
      <c r="AB181" s="202"/>
      <c r="AC181" s="191" t="str">
        <f>IF(AB181=Listas!$B$46,Listas!$C$46,IF(AB181=Listas!$B$47,Listas!$C$47,IF(AB181=Listas!$B$48,Listas!$C$48,"")))</f>
        <v/>
      </c>
      <c r="AD181" s="192" t="str">
        <f>IF(OR(AB181=Listas!$F$53,AB181=Listas!$F$54),Listas!$G$53,IF(AB181=Listas!$F$55,Listas!$G$55,""))</f>
        <v/>
      </c>
      <c r="AE181" s="202"/>
      <c r="AF181" s="121" t="str">
        <f>+IF(AE181=Listas!$E$46,Listas!$F$46,IF(AE181=Listas!$E$47,Listas!$F$47,""))</f>
        <v/>
      </c>
      <c r="AG181" s="193" t="str">
        <f t="shared" si="35"/>
        <v/>
      </c>
      <c r="AH181" s="190"/>
      <c r="AI181" s="194"/>
      <c r="AJ181" s="195"/>
      <c r="AK181" s="180" t="str">
        <f t="shared" si="33"/>
        <v>Muy baja</v>
      </c>
      <c r="AL181" s="181">
        <f>IF(AD181=Listas!$G$53,AL180-(AL180*AG181),AL180)</f>
        <v>8.6399999999999991E-2</v>
      </c>
      <c r="AM181" s="508"/>
      <c r="AN181" s="180" t="str">
        <f t="shared" si="34"/>
        <v>Mayor</v>
      </c>
      <c r="AO181" s="181">
        <f>IF(AD181=Listas!$G$55,AO180-(AO180*AG181),AO180)</f>
        <v>0.8</v>
      </c>
      <c r="AP181" s="508"/>
      <c r="AQ181" s="470"/>
      <c r="AR181" s="470"/>
      <c r="AS181" s="470"/>
      <c r="AT181" s="473"/>
      <c r="AU181" s="476"/>
      <c r="AV181" s="254"/>
      <c r="AW181" s="396"/>
      <c r="AX181" s="379"/>
      <c r="AY181" s="379"/>
      <c r="AZ181" s="379"/>
      <c r="BA181" s="379"/>
    </row>
    <row r="182" spans="2:53" ht="14.15" hidden="1" customHeight="1" thickTop="1" x14ac:dyDescent="0.35">
      <c r="B182" s="479" t="s">
        <v>114</v>
      </c>
      <c r="C182" s="238"/>
      <c r="D182" s="481"/>
      <c r="E182" s="484"/>
      <c r="F182" s="487"/>
      <c r="G182" s="487"/>
      <c r="H182" s="490"/>
      <c r="I182" s="490"/>
      <c r="J182" s="493"/>
      <c r="K182" s="490"/>
      <c r="L182" s="496"/>
      <c r="M182" s="499"/>
      <c r="N182" s="505"/>
      <c r="O182" s="496"/>
      <c r="P182" s="502"/>
      <c r="Q182" s="505"/>
      <c r="R182" s="246"/>
      <c r="S182" s="502"/>
      <c r="T182" s="111" t="s">
        <v>252</v>
      </c>
      <c r="U182" s="5"/>
      <c r="V182" s="279"/>
      <c r="W182" s="279"/>
      <c r="X182" s="279"/>
      <c r="Y182" s="279"/>
      <c r="Z182" s="279"/>
      <c r="AA182" s="279"/>
      <c r="AB182" s="202"/>
      <c r="AC182" s="191" t="str">
        <f>IF(AB182=Listas!$B$46,Listas!$C$46,IF(AB182=Listas!$B$47,Listas!$C$47,IF(AB182=Listas!$B$48,Listas!$C$48,"")))</f>
        <v/>
      </c>
      <c r="AD182" s="192" t="str">
        <f>IF(OR(AB182=Listas!$F$53,AB182=Listas!$F$54),Listas!$G$53,IF(AB182=Listas!$F$55,Listas!$G$55,""))</f>
        <v/>
      </c>
      <c r="AE182" s="202"/>
      <c r="AF182" s="121" t="str">
        <f>+IF(AE182=Listas!$E$46,Listas!$F$46,IF(AE182=Listas!$E$47,Listas!$F$47,""))</f>
        <v/>
      </c>
      <c r="AG182" s="193" t="str">
        <f t="shared" si="35"/>
        <v/>
      </c>
      <c r="AH182" s="190"/>
      <c r="AI182" s="194"/>
      <c r="AJ182" s="195"/>
      <c r="AK182" s="180" t="str">
        <f t="shared" si="33"/>
        <v>Muy baja</v>
      </c>
      <c r="AL182" s="181">
        <f>IF(AD182=Listas!$G$53,AL181-(AL181*AG182),AL181)</f>
        <v>8.6399999999999991E-2</v>
      </c>
      <c r="AM182" s="508"/>
      <c r="AN182" s="180" t="str">
        <f t="shared" si="34"/>
        <v>Mayor</v>
      </c>
      <c r="AO182" s="181">
        <f>IF(AD182=Listas!$G$55,AO181-(AO181*AG182),AO181)</f>
        <v>0.8</v>
      </c>
      <c r="AP182" s="508"/>
      <c r="AQ182" s="470"/>
      <c r="AR182" s="470"/>
      <c r="AS182" s="470"/>
      <c r="AT182" s="473"/>
      <c r="AU182" s="476"/>
      <c r="AV182" s="254"/>
      <c r="AW182" s="396"/>
      <c r="AX182" s="379"/>
      <c r="AY182" s="379"/>
      <c r="AZ182" s="379"/>
      <c r="BA182" s="379"/>
    </row>
    <row r="183" spans="2:53" ht="14.15" hidden="1" customHeight="1" thickTop="1" x14ac:dyDescent="0.35">
      <c r="B183" s="479" t="s">
        <v>114</v>
      </c>
      <c r="C183" s="238"/>
      <c r="D183" s="481"/>
      <c r="E183" s="484"/>
      <c r="F183" s="487"/>
      <c r="G183" s="487"/>
      <c r="H183" s="490"/>
      <c r="I183" s="490"/>
      <c r="J183" s="493"/>
      <c r="K183" s="490"/>
      <c r="L183" s="496"/>
      <c r="M183" s="499"/>
      <c r="N183" s="505"/>
      <c r="O183" s="496"/>
      <c r="P183" s="502"/>
      <c r="Q183" s="505"/>
      <c r="R183" s="246"/>
      <c r="S183" s="502"/>
      <c r="T183" s="111" t="s">
        <v>257</v>
      </c>
      <c r="U183" s="5"/>
      <c r="V183" s="279"/>
      <c r="W183" s="279"/>
      <c r="X183" s="279"/>
      <c r="Y183" s="279"/>
      <c r="Z183" s="279"/>
      <c r="AA183" s="279"/>
      <c r="AB183" s="202"/>
      <c r="AC183" s="191" t="str">
        <f>IF(AB183=Listas!$B$46,Listas!$C$46,IF(AB183=Listas!$B$47,Listas!$C$47,IF(AB183=Listas!$B$48,Listas!$C$48,"")))</f>
        <v/>
      </c>
      <c r="AD183" s="192" t="str">
        <f>IF(OR(AB183=Listas!$F$53,AB183=Listas!$F$54),Listas!$G$53,IF(AB183=Listas!$F$55,Listas!$G$55,""))</f>
        <v/>
      </c>
      <c r="AE183" s="202"/>
      <c r="AF183" s="121" t="str">
        <f>+IF(AE183=Listas!$E$46,Listas!$F$46,IF(AE183=Listas!$E$47,Listas!$F$47,""))</f>
        <v/>
      </c>
      <c r="AG183" s="193" t="str">
        <f t="shared" si="35"/>
        <v/>
      </c>
      <c r="AH183" s="190"/>
      <c r="AI183" s="194"/>
      <c r="AJ183" s="195"/>
      <c r="AK183" s="180" t="str">
        <f t="shared" si="33"/>
        <v>Muy baja</v>
      </c>
      <c r="AL183" s="181">
        <f>IF(AD183=Listas!$G$53,AL182-(AL182*AG183),AL182)</f>
        <v>8.6399999999999991E-2</v>
      </c>
      <c r="AM183" s="508"/>
      <c r="AN183" s="180" t="str">
        <f t="shared" si="34"/>
        <v>Mayor</v>
      </c>
      <c r="AO183" s="181">
        <f>IF(AD183=Listas!$G$55,AO182-(AO182*AG183),AO182)</f>
        <v>0.8</v>
      </c>
      <c r="AP183" s="508"/>
      <c r="AQ183" s="470"/>
      <c r="AR183" s="470"/>
      <c r="AS183" s="470"/>
      <c r="AT183" s="473"/>
      <c r="AU183" s="476"/>
      <c r="AV183" s="254"/>
      <c r="AW183" s="396"/>
      <c r="AX183" s="379"/>
      <c r="AY183" s="379"/>
      <c r="AZ183" s="379"/>
      <c r="BA183" s="379"/>
    </row>
    <row r="184" spans="2:53" ht="14.15" hidden="1" customHeight="1" thickTop="1" x14ac:dyDescent="0.35">
      <c r="B184" s="479" t="s">
        <v>114</v>
      </c>
      <c r="C184" s="238"/>
      <c r="D184" s="481"/>
      <c r="E184" s="484"/>
      <c r="F184" s="487"/>
      <c r="G184" s="487"/>
      <c r="H184" s="490"/>
      <c r="I184" s="490"/>
      <c r="J184" s="493"/>
      <c r="K184" s="490"/>
      <c r="L184" s="496"/>
      <c r="M184" s="499"/>
      <c r="N184" s="505"/>
      <c r="O184" s="496"/>
      <c r="P184" s="502"/>
      <c r="Q184" s="505"/>
      <c r="R184" s="246"/>
      <c r="S184" s="502"/>
      <c r="T184" s="111" t="s">
        <v>260</v>
      </c>
      <c r="U184" s="5"/>
      <c r="V184" s="279"/>
      <c r="W184" s="279"/>
      <c r="X184" s="279"/>
      <c r="Y184" s="279"/>
      <c r="Z184" s="279"/>
      <c r="AA184" s="279"/>
      <c r="AB184" s="202"/>
      <c r="AC184" s="191" t="str">
        <f>IF(AB184=Listas!$B$46,Listas!$C$46,IF(AB184=Listas!$B$47,Listas!$C$47,IF(AB184=Listas!$B$48,Listas!$C$48,"")))</f>
        <v/>
      </c>
      <c r="AD184" s="192" t="str">
        <f>IF(OR(AB184=Listas!$F$53,AB184=Listas!$F$54),Listas!$G$53,IF(AB184=Listas!$F$55,Listas!$G$55,""))</f>
        <v/>
      </c>
      <c r="AE184" s="202"/>
      <c r="AF184" s="121" t="str">
        <f>+IF(AE184=Listas!$E$46,Listas!$F$46,IF(AE184=Listas!$E$47,Listas!$F$47,""))</f>
        <v/>
      </c>
      <c r="AG184" s="193" t="str">
        <f t="shared" si="35"/>
        <v/>
      </c>
      <c r="AH184" s="190"/>
      <c r="AI184" s="194"/>
      <c r="AJ184" s="195"/>
      <c r="AK184" s="180" t="str">
        <f t="shared" si="33"/>
        <v>Muy baja</v>
      </c>
      <c r="AL184" s="181">
        <f>IF(AD184=Listas!$G$53,AL183-(AL183*AG184),AL183)</f>
        <v>8.6399999999999991E-2</v>
      </c>
      <c r="AM184" s="508"/>
      <c r="AN184" s="180" t="str">
        <f t="shared" si="34"/>
        <v>Mayor</v>
      </c>
      <c r="AO184" s="181">
        <f>IF(AD184=Listas!$G$55,AO183-(AO183*AG184),AO183)</f>
        <v>0.8</v>
      </c>
      <c r="AP184" s="508"/>
      <c r="AQ184" s="470"/>
      <c r="AR184" s="470"/>
      <c r="AS184" s="470"/>
      <c r="AT184" s="473"/>
      <c r="AU184" s="476"/>
      <c r="AV184" s="254"/>
      <c r="AW184" s="396"/>
      <c r="AX184" s="379"/>
      <c r="AY184" s="379"/>
      <c r="AZ184" s="379"/>
      <c r="BA184" s="379"/>
    </row>
    <row r="185" spans="2:53" ht="14.5" hidden="1" customHeight="1" thickTop="1" x14ac:dyDescent="0.35">
      <c r="B185" s="479" t="s">
        <v>114</v>
      </c>
      <c r="C185" s="238"/>
      <c r="D185" s="482"/>
      <c r="E185" s="485"/>
      <c r="F185" s="488"/>
      <c r="G185" s="488"/>
      <c r="H185" s="491"/>
      <c r="I185" s="491"/>
      <c r="J185" s="494"/>
      <c r="K185" s="491"/>
      <c r="L185" s="497"/>
      <c r="M185" s="500"/>
      <c r="N185" s="506"/>
      <c r="O185" s="497"/>
      <c r="P185" s="503"/>
      <c r="Q185" s="506"/>
      <c r="R185" s="248"/>
      <c r="S185" s="503"/>
      <c r="T185" s="114" t="s">
        <v>261</v>
      </c>
      <c r="U185" s="115"/>
      <c r="V185" s="278"/>
      <c r="W185" s="278"/>
      <c r="X185" s="278"/>
      <c r="Y185" s="278"/>
      <c r="Z185" s="278"/>
      <c r="AA185" s="278"/>
      <c r="AB185" s="203"/>
      <c r="AC185" s="204" t="str">
        <f>IF(AB185=Listas!$B$46,Listas!$C$46,IF(AB185=Listas!$B$47,Listas!$C$47,IF(AB185=Listas!$B$48,Listas!$C$48,"")))</f>
        <v/>
      </c>
      <c r="AD185" s="205" t="str">
        <f>IF(OR(AB185=Listas!$F$53,AB185=Listas!$F$54),Listas!$G$53,IF(AB185=Listas!$F$55,Listas!$G$55,""))</f>
        <v/>
      </c>
      <c r="AE185" s="203"/>
      <c r="AF185" s="122" t="str">
        <f>+IF(AE185=Listas!$E$46,Listas!$F$46,IF(AE185=Listas!$E$47,Listas!$F$47,""))</f>
        <v/>
      </c>
      <c r="AG185" s="206" t="str">
        <f t="shared" si="35"/>
        <v/>
      </c>
      <c r="AH185" s="207"/>
      <c r="AI185" s="208"/>
      <c r="AJ185" s="209"/>
      <c r="AK185" s="182" t="str">
        <f t="shared" si="33"/>
        <v>Muy baja</v>
      </c>
      <c r="AL185" s="183">
        <f>IF(AD185=Listas!$G$53,AL184-(AL184*AG185),AL184)</f>
        <v>8.6399999999999991E-2</v>
      </c>
      <c r="AM185" s="509"/>
      <c r="AN185" s="182" t="str">
        <f t="shared" si="34"/>
        <v>Mayor</v>
      </c>
      <c r="AO185" s="183">
        <f>IF(AD185=Listas!$G$55,AO184-(AO184*AG185),AO184)</f>
        <v>0.8</v>
      </c>
      <c r="AP185" s="509"/>
      <c r="AQ185" s="471"/>
      <c r="AR185" s="471"/>
      <c r="AS185" s="471"/>
      <c r="AT185" s="474"/>
      <c r="AU185" s="477"/>
      <c r="AV185" s="255"/>
      <c r="AW185" s="397"/>
      <c r="AX185" s="379"/>
      <c r="AY185" s="379"/>
      <c r="AZ185" s="379"/>
      <c r="BA185" s="379"/>
    </row>
    <row r="186" spans="2:53" ht="144" customHeight="1" thickTop="1" x14ac:dyDescent="0.35">
      <c r="B186" s="479" t="s">
        <v>114</v>
      </c>
      <c r="C186" s="461" t="s">
        <v>727</v>
      </c>
      <c r="D186" s="480" t="s">
        <v>1</v>
      </c>
      <c r="E186" s="483" t="s">
        <v>728</v>
      </c>
      <c r="F186" s="486" t="s">
        <v>729</v>
      </c>
      <c r="G186" s="486" t="s">
        <v>701</v>
      </c>
      <c r="H186" s="489" t="s">
        <v>23</v>
      </c>
      <c r="I186" s="489" t="s">
        <v>29</v>
      </c>
      <c r="J186" s="492" t="s">
        <v>730</v>
      </c>
      <c r="K186" s="489" t="s">
        <v>177</v>
      </c>
      <c r="L186" s="495" t="s">
        <v>251</v>
      </c>
      <c r="M186" s="498" t="str">
        <f>+IF(L186="","",IF(L186=$CB$16,$CA$16,IF(L186=$CB$17,$CA$17,IF(L186=$CB$18,$CA$18,IF(L186=$CB$19,$CA$19,IF(L186=$CB$20,$CA$20))))))</f>
        <v>Media</v>
      </c>
      <c r="N186" s="504">
        <f>+IF(L186="","",IF(L186=$CB$16,$CE$16,IF(L186=$CB$17,$CE$17,IF(L186=$CB$18,$CE$18,IF(L186=$CB$19,$CE$19,IF(L186=$CB$20,$CE$20))))))</f>
        <v>0.6</v>
      </c>
      <c r="O186" s="495" t="s">
        <v>241</v>
      </c>
      <c r="P186" s="501" t="str">
        <f>+IF(O186="","",IF(O186='Mapa de Calor inherente'!$AF$6,'Mapa de Calor inherente'!$AD$6,IF(O186='Mapa de Calor inherente'!$AF$7,'Mapa de Calor inherente'!$AD$7,IF(O186='Mapa de Calor inherente'!$AF$8,'Mapa de Calor inherente'!$AD$8,IF(O186='Mapa de Calor inherente'!$AF$9,'Mapa de Calor inherente'!$AD$9,IF(O186='Mapa de Calor inherente'!$AF$10,'Mapa de Calor inherente'!$AD$10,IF(O186='Mapa de Calor inherente'!$AG$6,'Mapa de Calor inherente'!$AD$6,IF(O186='Mapa de Calor inherente'!$AG$7,'Mapa de Calor inherente'!$AD$7,IF(O186='Mapa de Calor inherente'!$AG$8,'Mapa de Calor inherente'!$AD$8,IF(O186='Mapa de Calor inherente'!$AG$9,'Mapa de Calor inherente'!$AD$9,IF(O186='Mapa de Calor inherente'!$AG$10,'Mapa de Calor inherente'!$AD$10,IF(O186='Mapa de Calor inherente'!$AD$8,'Mapa de Calor inherente'!$AD$8,IF(O186='Mapa de Calor inherente'!$AD$9,'Mapa de Calor inherente'!$AD$9,IF(O186='Mapa de Calor inherente'!$AD$10,'Mapa de Calor inherente'!$AD$10))))))))))))))</f>
        <v>Mayor</v>
      </c>
      <c r="Q186" s="504">
        <f>+IF(O186="","",IF(O186='Mapa de Calor inherente'!$AF$6,'Mapa de Calor inherente'!$AE$6,IF(O186='Mapa de Calor inherente'!$AF$7,'Mapa de Calor inherente'!$AE$7,IF(O186='Mapa de Calor inherente'!$AF$8,'Mapa de Calor inherente'!$AE$8,IF(O186='Mapa de Calor inherente'!$AF$9,'Mapa de Calor inherente'!$AE$9,IF(O186='Mapa de Calor inherente'!$AF$10,'Mapa de Calor inherente'!$AE$10,IF(O186='Mapa de Calor inherente'!$AG$6,'Mapa de Calor inherente'!$AE$6,IF(O186='Mapa de Calor inherente'!$AG$7,'Mapa de Calor inherente'!$AE$7,IF(O186='Mapa de Calor inherente'!$AG$8,'Mapa de Calor inherente'!$AE$8,IF(O186='Mapa de Calor inherente'!$AG$9,'Mapa de Calor inherente'!$AE$9,IF(O186='Mapa de Calor inherente'!$AG$10,'Mapa de Calor inherente'!$AE$10,IF(O186='Mapa de Calor inherente'!$AD$8,'Mapa de Calor inherente'!$AE$8,IF(O186='Mapa de Calor inherente'!$AD$9,'Mapa de Calor inherente'!$AE$9,IF(O186='Mapa de Calor inherente'!$AD$10,'Mapa de Calor inherente'!$AE$10))))))))))))))</f>
        <v>0.8</v>
      </c>
      <c r="R186" s="165" t="e">
        <f>IF(M186="","",IF(Q186="","",(M186*Q186)))</f>
        <v>#VALUE!</v>
      </c>
      <c r="S186" s="501" t="str">
        <f>+IF(M186=$BO$18,IF(P186=$BP$17,$BP$18,IF(P186=$BQ$17,$BQ$18,IF(P186=$BR$17,$BR$18,IF(P186=$BS$17,$BS$18,IF(P186=$BT$17,$BT$18))))),IF(M186=$BO$19,IF(P186=$BP$17,$BP$19,IF(P186=$BQ$17,$BQ$19,IF(P186=$BR$17,$BR$19,IF(P186=$BS$17,$BS$19,IF(P186=$BT$17,$BT$19))))),IF(M186=$BO$20,IF(P186=$BP$17,$BP$20,IF(P186=$BQ$17,$BQ$20,IF(P186=$BR$17,$BR$20,IF(P186=$BS$17,$BS$20,IF(P186=$BT$17,$BT$20))))),IF(M186=$BO$21,IF(P186=$BP$17,$BP$21,IF(P186=$BQ$17,$BQ$21,IF(P186=$BR$17,$BR$21,IF(P186=$BS$17,$BS$21,IF(P186=$BT$17,$BT$21))))),IF(M186=$BO$22,IF(P186=$BP$17,$BP$22,IF(P186=$BQ$17,$BQ$22,IF(P186=$BR$17,$BR$22,IF(P186=$BS$17,$BS$22,IF(P186=$BT$17,$BT$22))))),"")))))</f>
        <v>Alto</v>
      </c>
      <c r="T186" s="117" t="s">
        <v>180</v>
      </c>
      <c r="U186" s="348" t="s">
        <v>731</v>
      </c>
      <c r="V186" s="281" t="s">
        <v>704</v>
      </c>
      <c r="W186" s="281" t="s">
        <v>732</v>
      </c>
      <c r="X186" s="281" t="s">
        <v>733</v>
      </c>
      <c r="Y186" s="281" t="s">
        <v>734</v>
      </c>
      <c r="Z186" s="282" t="s">
        <v>735</v>
      </c>
      <c r="AA186" s="282" t="s">
        <v>736</v>
      </c>
      <c r="AB186" s="184" t="s">
        <v>40</v>
      </c>
      <c r="AC186" s="185">
        <f>IF(AB186=Listas!$B$46,Listas!$C$46,IF(AB186=Listas!$B$47,Listas!$C$47,IF(AB186=Listas!$B$48,Listas!$C$48,"")))</f>
        <v>0.25</v>
      </c>
      <c r="AD186" s="186" t="str">
        <f>IF(OR(AB186=Listas!$F$53,AB186=Listas!$F$54),Listas!$G$53,IF(AB186=Listas!$F$55,Listas!$G$55,""))</f>
        <v>Probabilidad</v>
      </c>
      <c r="AE186" s="184" t="s">
        <v>43</v>
      </c>
      <c r="AF186" s="185">
        <f>+IF(AE186=Listas!$E$46,Listas!$F$46,IF(AE186=Listas!$E$47,Listas!$F$47,""))</f>
        <v>0.15</v>
      </c>
      <c r="AG186" s="187">
        <f>IFERROR(AC186+AF186,"")</f>
        <v>0.4</v>
      </c>
      <c r="AH186" s="184" t="s">
        <v>57</v>
      </c>
      <c r="AI186" s="188" t="s">
        <v>58</v>
      </c>
      <c r="AJ186" s="189" t="s">
        <v>59</v>
      </c>
      <c r="AK186" s="173" t="str">
        <f t="shared" ref="AK186:AK205" si="36">IF(AL186="","",IF(AL186&lt;=20%,"Muy baja",IF(AL186&lt;=40%,"Baja",IF(AL186&lt;=60%,"Media",IF(AL186&lt;=80%,"Alta","Muy alta")))))</f>
        <v>Baja</v>
      </c>
      <c r="AL186" s="174">
        <f>IF(AD186=Listas!$G$53,N186-(N186*AG186),N186)</f>
        <v>0.36</v>
      </c>
      <c r="AM186" s="507">
        <f>+IF(AL195="","",AL195)</f>
        <v>0.36</v>
      </c>
      <c r="AN186" s="173" t="str">
        <f>IF(AO186="","",IF(AO186&lt;=20%,"Leve",IF(AO186&lt;=40%,"Menor",IF(AO186&lt;=60%,"Moderado",IF(AO186&lt;=80%,"Mayor","Catastrófico")))))</f>
        <v>Mayor</v>
      </c>
      <c r="AO186" s="174">
        <f>IF(AD186=Listas!$G$55,Q186-(Q186*AG186),Q186)</f>
        <v>0.8</v>
      </c>
      <c r="AP186" s="507">
        <f>+IF(AO195="","",AO195)</f>
        <v>0.8</v>
      </c>
      <c r="AQ186" s="469" t="str">
        <f>+IF(AM186=0,"",IF(AM186&lt;=$BN$22,$BO$22,IF(AM186&lt;=$BN$21,$BO$21,IF(AM186&lt;=$BN$20,$BO$20,IF(AM186&lt;=$BN$19,$BO$19,IF(AM186&lt;=$BN$18,$BO$18,""))))))</f>
        <v>Baja</v>
      </c>
      <c r="AR186" s="469" t="str">
        <f>+IF(AP186=0,"",IF(AP186&lt;=$BP$16,$BP$17,IF(AP186&lt;=$BQ$16,$BQ$17,IF(AP186&lt;=$BR$16,$BR$17,IF(AP186&lt;=$BS$16,$BS$17,IF(AP186&lt;=$BT$16,$BT$17,""))))))</f>
        <v>Mayor</v>
      </c>
      <c r="AS186" s="469" t="str">
        <f>IF(AQ186=$BO$18,IF(AR186=$BP$17,$BP$18,IF(AR186=$BQ$17,$BQ$18,IF(AR186=$BR$17,$BR$18,IF(AR186=$BS$17,$BS$18,IF(AR186=$BT$17,$BT$18))))),IF(AQ186=$BO$19,IF(AR186=$BP$17,$BP$19,IF(AR186=$BQ$17,$BQ$19,IF(AR186=$BR$17,$BR$19,IF(AR186=$BS$17,$BS$19,IF(AR186=$BT$17,$BT$19))))),IF(AQ186=$BO$20,IF(AR186=$BP$17,$BP$20,IF(AR186=$BQ$17,$BQ$20,IF(AR186=$BR$17,$BR$20,IF(AR186=$BS$17,$BS$20,IF(AR186=$BT$17,$BT$20))))),IF(AQ186=$BO$21,IF(AR186=$BP$17,$BP$21,IF(AR186=$BQ$17,$BQ$21,IF(AR186=$BR$17,$BR$21,IF(AR186=$BS$17,$BS$21,IF(AR186=$BT$17,$BT$21))))),IF(AQ186=$BO$22,IF(AR186=$BP$17,$BP$22,IF(AR186=$BQ$17,$BQ$22,IF(AR186=$BR$17,$BR$22,IF(AR186=$BS$17,$BS$22,IF(AR186=$BT$17,$BT$22))))),"")))))</f>
        <v>Alto</v>
      </c>
      <c r="AT186" s="472" t="str">
        <f>IF(AU186="","",IF(AU186=Listas!$F$61,Listas!$G$61,IF(AU186=Listas!$E$64,Listas!$G$64)))</f>
        <v>Requiere Plan de Acción</v>
      </c>
      <c r="AU186" s="475" t="str">
        <f>IF(AS186="","",IF(OR(AS186=Listas!$E$61,AS186=Listas!$E$62),Listas!$F$61,IF(AS186=Listas!$E$63,Listas!$F$63,IF(AS186=Listas!$E$64,Listas!$F$64))))</f>
        <v>Reducir, evitar, compartir o transferir el riesgo</v>
      </c>
      <c r="AV186" s="256" t="s">
        <v>80</v>
      </c>
      <c r="AW186" s="280" t="s">
        <v>731</v>
      </c>
      <c r="AX186" s="307" t="s">
        <v>710</v>
      </c>
      <c r="AY186" s="365" t="s">
        <v>202</v>
      </c>
      <c r="AZ186" s="365" t="s">
        <v>203</v>
      </c>
      <c r="BA186" s="385" t="s">
        <v>737</v>
      </c>
    </row>
    <row r="187" spans="2:53" ht="174.65" customHeight="1" thickBot="1" x14ac:dyDescent="0.4">
      <c r="B187" s="479" t="s">
        <v>114</v>
      </c>
      <c r="C187" s="461"/>
      <c r="D187" s="481"/>
      <c r="E187" s="484"/>
      <c r="F187" s="487"/>
      <c r="G187" s="487"/>
      <c r="H187" s="490"/>
      <c r="I187" s="490"/>
      <c r="J187" s="493"/>
      <c r="K187" s="490"/>
      <c r="L187" s="496"/>
      <c r="M187" s="499"/>
      <c r="N187" s="505"/>
      <c r="O187" s="496"/>
      <c r="P187" s="502"/>
      <c r="Q187" s="505"/>
      <c r="R187" s="243"/>
      <c r="S187" s="502"/>
      <c r="T187" s="111" t="s">
        <v>192</v>
      </c>
      <c r="U187" s="5"/>
      <c r="V187" s="363"/>
      <c r="W187" s="363"/>
      <c r="X187" s="363"/>
      <c r="Y187" s="364"/>
      <c r="Z187" s="279"/>
      <c r="AA187" s="279"/>
      <c r="AB187" s="190"/>
      <c r="AC187" s="191" t="str">
        <f>IF(AB187=Listas!$B$46,Listas!$C$46,IF(AB187=Listas!$B$47,Listas!$C$47,IF(AB187=Listas!$B$48,Listas!$C$48,"")))</f>
        <v/>
      </c>
      <c r="AD187" s="192" t="str">
        <f>IF(OR(AB187=Listas!$F$53,AB187=Listas!$F$54),Listas!$G$53,IF(AB187=Listas!$F$55,Listas!$G$55,""))</f>
        <v/>
      </c>
      <c r="AE187" s="190"/>
      <c r="AF187" s="121" t="str">
        <f>+IF(AE187=Listas!$E$46,Listas!$F$46,IF(AE187=Listas!$E$47,Listas!$F$47,""))</f>
        <v/>
      </c>
      <c r="AG187" s="193" t="str">
        <f>IFERROR(AC187+AF187,"")</f>
        <v/>
      </c>
      <c r="AH187" s="190"/>
      <c r="AI187" s="194"/>
      <c r="AJ187" s="195"/>
      <c r="AK187" s="180" t="str">
        <f t="shared" si="36"/>
        <v>Baja</v>
      </c>
      <c r="AL187" s="181">
        <f>IF(AD187=Listas!$G$53,AL186-(AL186*AG187),AL186)</f>
        <v>0.36</v>
      </c>
      <c r="AM187" s="508"/>
      <c r="AN187" s="180" t="str">
        <f t="shared" ref="AN187:AN195" si="37">IF(AO187="","",IF(AO187&lt;=20%,"Leve",IF(AO187&lt;=40%,"Menor",IF(AO187&lt;=60%,"Moderado",IF(AO187&lt;=80%,"Mayor","Catastrófico")))))</f>
        <v>Mayor</v>
      </c>
      <c r="AO187" s="181">
        <f>IF(AD187=Listas!$G$55,AO186-(AO186*AG187),AO186)</f>
        <v>0.8</v>
      </c>
      <c r="AP187" s="508"/>
      <c r="AQ187" s="470"/>
      <c r="AR187" s="470"/>
      <c r="AS187" s="470"/>
      <c r="AT187" s="473"/>
      <c r="AU187" s="476"/>
      <c r="AV187" s="257" t="s">
        <v>90</v>
      </c>
      <c r="AW187" s="370" t="s">
        <v>738</v>
      </c>
      <c r="AX187" s="380" t="s">
        <v>710</v>
      </c>
      <c r="AY187" s="381" t="s">
        <v>190</v>
      </c>
      <c r="AZ187" s="381" t="s">
        <v>190</v>
      </c>
      <c r="BA187" s="400" t="s">
        <v>739</v>
      </c>
    </row>
    <row r="188" spans="2:53" ht="16" hidden="1" customHeight="1" thickBot="1" x14ac:dyDescent="0.4">
      <c r="B188" s="479" t="s">
        <v>114</v>
      </c>
      <c r="C188" s="238"/>
      <c r="D188" s="481"/>
      <c r="E188" s="484"/>
      <c r="F188" s="487"/>
      <c r="G188" s="487"/>
      <c r="H188" s="490"/>
      <c r="I188" s="490"/>
      <c r="J188" s="493"/>
      <c r="K188" s="490"/>
      <c r="L188" s="496"/>
      <c r="M188" s="499"/>
      <c r="N188" s="505"/>
      <c r="O188" s="496"/>
      <c r="P188" s="502"/>
      <c r="Q188" s="505"/>
      <c r="R188" s="244"/>
      <c r="S188" s="502"/>
      <c r="T188" s="111" t="s">
        <v>208</v>
      </c>
      <c r="U188" s="5"/>
      <c r="V188" s="279"/>
      <c r="W188" s="279"/>
      <c r="X188" s="279"/>
      <c r="Y188" s="279"/>
      <c r="Z188" s="279"/>
      <c r="AA188" s="279"/>
      <c r="AB188" s="202"/>
      <c r="AC188" s="191" t="str">
        <f>IF(AB188=Listas!$B$46,Listas!$C$46,IF(AB188=Listas!$B$47,Listas!$C$47,IF(AB188=Listas!$B$48,Listas!$C$48,"")))</f>
        <v/>
      </c>
      <c r="AD188" s="192" t="str">
        <f>IF(OR(AB188=Listas!$F$53,AB188=Listas!$F$54),Listas!$G$53,IF(AB188=Listas!$F$55,Listas!$G$55,""))</f>
        <v/>
      </c>
      <c r="AE188" s="190"/>
      <c r="AF188" s="121" t="str">
        <f>+IF(AE188=Listas!$E$46,Listas!$F$46,IF(AE188=Listas!$E$47,Listas!$F$47,""))</f>
        <v/>
      </c>
      <c r="AG188" s="193" t="str">
        <f>IFERROR(AC188+AF188,"")</f>
        <v/>
      </c>
      <c r="AH188" s="196"/>
      <c r="AI188" s="197"/>
      <c r="AJ188" s="198"/>
      <c r="AK188" s="180" t="str">
        <f t="shared" si="36"/>
        <v>Baja</v>
      </c>
      <c r="AL188" s="181">
        <f>IF(AD188=Listas!$G$53,AL187-(AL187*AG188),AL187)</f>
        <v>0.36</v>
      </c>
      <c r="AM188" s="508"/>
      <c r="AN188" s="180" t="str">
        <f t="shared" si="37"/>
        <v>Mayor</v>
      </c>
      <c r="AO188" s="181">
        <f>IF(AD188=Listas!$G$55,AO187-(AO187*AG188),AO187)</f>
        <v>0.8</v>
      </c>
      <c r="AP188" s="508"/>
      <c r="AQ188" s="470"/>
      <c r="AR188" s="470"/>
      <c r="AS188" s="470"/>
      <c r="AT188" s="473"/>
      <c r="AU188" s="476"/>
      <c r="AV188" s="254"/>
      <c r="AW188" s="395"/>
      <c r="AX188" s="379"/>
      <c r="AY188" s="379"/>
      <c r="AZ188" s="379"/>
      <c r="BA188" s="379"/>
    </row>
    <row r="189" spans="2:53" ht="15.65" hidden="1" customHeight="1" thickTop="1" x14ac:dyDescent="0.35">
      <c r="B189" s="479" t="s">
        <v>114</v>
      </c>
      <c r="C189" s="238"/>
      <c r="D189" s="481"/>
      <c r="E189" s="484"/>
      <c r="F189" s="487"/>
      <c r="G189" s="487"/>
      <c r="H189" s="490"/>
      <c r="I189" s="490"/>
      <c r="J189" s="493"/>
      <c r="K189" s="490"/>
      <c r="L189" s="496"/>
      <c r="M189" s="499"/>
      <c r="N189" s="505"/>
      <c r="O189" s="496"/>
      <c r="P189" s="502"/>
      <c r="Q189" s="505"/>
      <c r="R189" s="244"/>
      <c r="S189" s="502"/>
      <c r="T189" s="111" t="s">
        <v>225</v>
      </c>
      <c r="U189" s="5"/>
      <c r="V189" s="279"/>
      <c r="W189" s="279"/>
      <c r="X189" s="279"/>
      <c r="Y189" s="279"/>
      <c r="Z189" s="279"/>
      <c r="AA189" s="279"/>
      <c r="AB189" s="190"/>
      <c r="AC189" s="191" t="str">
        <f>IF(AB189=Listas!$B$46,Listas!$C$46,IF(AB189=Listas!$B$47,Listas!$C$47,IF(AB189=Listas!$B$48,Listas!$C$48,"")))</f>
        <v/>
      </c>
      <c r="AD189" s="192" t="str">
        <f>IF(OR(AB189=Listas!$F$53,AB189=Listas!$F$54),Listas!$G$53,IF(AB189=Listas!$F$55,Listas!$G$55,""))</f>
        <v/>
      </c>
      <c r="AE189" s="190"/>
      <c r="AF189" s="121" t="str">
        <f>+IF(AE189=Listas!$E$46,Listas!$F$46,IF(AE189=Listas!$E$47,Listas!$F$47,""))</f>
        <v/>
      </c>
      <c r="AG189" s="193" t="str">
        <f t="shared" ref="AG189:AG195" si="38">IFERROR(AC189+AF189,"")</f>
        <v/>
      </c>
      <c r="AH189" s="199"/>
      <c r="AI189" s="200"/>
      <c r="AJ189" s="201"/>
      <c r="AK189" s="180" t="str">
        <f t="shared" si="36"/>
        <v>Baja</v>
      </c>
      <c r="AL189" s="181">
        <f>IF(AD189=Listas!$G$53,AL188-(AL188*AG189),AL188)</f>
        <v>0.36</v>
      </c>
      <c r="AM189" s="508"/>
      <c r="AN189" s="180" t="str">
        <f t="shared" si="37"/>
        <v>Mayor</v>
      </c>
      <c r="AO189" s="181">
        <f>IF(AD189=Listas!$G$55,AO188-(AO188*AG189),AO188)</f>
        <v>0.8</v>
      </c>
      <c r="AP189" s="508"/>
      <c r="AQ189" s="470"/>
      <c r="AR189" s="470"/>
      <c r="AS189" s="470"/>
      <c r="AT189" s="473"/>
      <c r="AU189" s="476"/>
      <c r="AV189" s="252"/>
      <c r="AW189" s="396"/>
      <c r="AX189" s="379"/>
      <c r="AY189" s="379"/>
      <c r="AZ189" s="379"/>
      <c r="BA189" s="379"/>
    </row>
    <row r="190" spans="2:53" ht="14.15" hidden="1" customHeight="1" thickTop="1" x14ac:dyDescent="0.35">
      <c r="B190" s="479" t="s">
        <v>114</v>
      </c>
      <c r="C190" s="238"/>
      <c r="D190" s="481"/>
      <c r="E190" s="484"/>
      <c r="F190" s="487"/>
      <c r="G190" s="487"/>
      <c r="H190" s="490"/>
      <c r="I190" s="490"/>
      <c r="J190" s="493"/>
      <c r="K190" s="490"/>
      <c r="L190" s="496"/>
      <c r="M190" s="499"/>
      <c r="N190" s="505"/>
      <c r="O190" s="496"/>
      <c r="P190" s="502"/>
      <c r="Q190" s="505"/>
      <c r="R190" s="244"/>
      <c r="S190" s="502"/>
      <c r="T190" s="111" t="s">
        <v>238</v>
      </c>
      <c r="U190" s="5"/>
      <c r="V190" s="279"/>
      <c r="W190" s="279"/>
      <c r="X190" s="279"/>
      <c r="Y190" s="279"/>
      <c r="Z190" s="279"/>
      <c r="AA190" s="279"/>
      <c r="AB190" s="202"/>
      <c r="AC190" s="191" t="str">
        <f>IF(AB190=Listas!$B$46,Listas!$C$46,IF(AB190=Listas!$B$47,Listas!$C$47,IF(AB190=Listas!$B$48,Listas!$C$48,"")))</f>
        <v/>
      </c>
      <c r="AD190" s="192" t="str">
        <f>IF(OR(AB190=Listas!$F$53,AB190=Listas!$F$54),Listas!$G$53,IF(AB190=Listas!$F$55,Listas!$G$55,""))</f>
        <v/>
      </c>
      <c r="AE190" s="202"/>
      <c r="AF190" s="121" t="str">
        <f>+IF(AE190=Listas!$E$46,Listas!$F$46,IF(AE190=Listas!$E$47,Listas!$F$47,""))</f>
        <v/>
      </c>
      <c r="AG190" s="193" t="str">
        <f t="shared" si="38"/>
        <v/>
      </c>
      <c r="AH190" s="190"/>
      <c r="AI190" s="194"/>
      <c r="AJ190" s="195"/>
      <c r="AK190" s="180" t="str">
        <f t="shared" si="36"/>
        <v>Baja</v>
      </c>
      <c r="AL190" s="181">
        <f>IF(AD190=Listas!$G$53,AL189-(AL189*AG190),AL189)</f>
        <v>0.36</v>
      </c>
      <c r="AM190" s="508"/>
      <c r="AN190" s="180" t="str">
        <f t="shared" si="37"/>
        <v>Mayor</v>
      </c>
      <c r="AO190" s="181">
        <f>IF(AD190=Listas!$G$55,AO189-(AO189*AG190),AO189)</f>
        <v>0.8</v>
      </c>
      <c r="AP190" s="508"/>
      <c r="AQ190" s="470"/>
      <c r="AR190" s="470"/>
      <c r="AS190" s="470"/>
      <c r="AT190" s="473"/>
      <c r="AU190" s="476"/>
      <c r="AV190" s="253"/>
      <c r="AW190" s="396"/>
      <c r="AX190" s="379"/>
      <c r="AY190" s="379"/>
      <c r="AZ190" s="379"/>
      <c r="BA190" s="379"/>
    </row>
    <row r="191" spans="2:53" ht="14.5" hidden="1" customHeight="1" thickTop="1" x14ac:dyDescent="0.35">
      <c r="B191" s="479" t="s">
        <v>114</v>
      </c>
      <c r="C191" s="238"/>
      <c r="D191" s="481"/>
      <c r="E191" s="484"/>
      <c r="F191" s="487"/>
      <c r="G191" s="487"/>
      <c r="H191" s="490"/>
      <c r="I191" s="490"/>
      <c r="J191" s="493"/>
      <c r="K191" s="490"/>
      <c r="L191" s="496"/>
      <c r="M191" s="499"/>
      <c r="N191" s="505"/>
      <c r="O191" s="496"/>
      <c r="P191" s="502"/>
      <c r="Q191" s="505"/>
      <c r="R191" s="245"/>
      <c r="S191" s="502"/>
      <c r="T191" s="111" t="s">
        <v>246</v>
      </c>
      <c r="U191" s="5"/>
      <c r="V191" s="279"/>
      <c r="W191" s="279"/>
      <c r="X191" s="279"/>
      <c r="Y191" s="279"/>
      <c r="Z191" s="279"/>
      <c r="AA191" s="279"/>
      <c r="AB191" s="202"/>
      <c r="AC191" s="191" t="str">
        <f>IF(AB191=Listas!$B$46,Listas!$C$46,IF(AB191=Listas!$B$47,Listas!$C$47,IF(AB191=Listas!$B$48,Listas!$C$48,"")))</f>
        <v/>
      </c>
      <c r="AD191" s="192" t="str">
        <f>IF(OR(AB191=Listas!$F$53,AB191=Listas!$F$54),Listas!$G$53,IF(AB191=Listas!$F$55,Listas!$G$55,""))</f>
        <v/>
      </c>
      <c r="AE191" s="202"/>
      <c r="AF191" s="121" t="str">
        <f>+IF(AE191=Listas!$E$46,Listas!$F$46,IF(AE191=Listas!$E$47,Listas!$F$47,""))</f>
        <v/>
      </c>
      <c r="AG191" s="193" t="str">
        <f t="shared" si="38"/>
        <v/>
      </c>
      <c r="AH191" s="190"/>
      <c r="AI191" s="194"/>
      <c r="AJ191" s="195"/>
      <c r="AK191" s="180" t="str">
        <f t="shared" si="36"/>
        <v>Baja</v>
      </c>
      <c r="AL191" s="181">
        <f>IF(AD191=Listas!$G$53,AL190-(AL190*AG191),AL190)</f>
        <v>0.36</v>
      </c>
      <c r="AM191" s="508"/>
      <c r="AN191" s="180" t="str">
        <f t="shared" si="37"/>
        <v>Mayor</v>
      </c>
      <c r="AO191" s="181">
        <f>IF(AD191=Listas!$G$55,AO190-(AO190*AG191),AO190)</f>
        <v>0.8</v>
      </c>
      <c r="AP191" s="508"/>
      <c r="AQ191" s="470"/>
      <c r="AR191" s="470"/>
      <c r="AS191" s="470"/>
      <c r="AT191" s="473"/>
      <c r="AU191" s="476"/>
      <c r="AV191" s="254"/>
      <c r="AW191" s="396"/>
      <c r="AX191" s="379"/>
      <c r="AY191" s="379"/>
      <c r="AZ191" s="379"/>
      <c r="BA191" s="379"/>
    </row>
    <row r="192" spans="2:53" ht="14.15" hidden="1" customHeight="1" thickTop="1" x14ac:dyDescent="0.35">
      <c r="B192" s="479" t="s">
        <v>114</v>
      </c>
      <c r="C192" s="238"/>
      <c r="D192" s="481"/>
      <c r="E192" s="484"/>
      <c r="F192" s="487"/>
      <c r="G192" s="487"/>
      <c r="H192" s="490"/>
      <c r="I192" s="490"/>
      <c r="J192" s="493"/>
      <c r="K192" s="490"/>
      <c r="L192" s="496"/>
      <c r="M192" s="499"/>
      <c r="N192" s="505"/>
      <c r="O192" s="496"/>
      <c r="P192" s="502"/>
      <c r="Q192" s="505"/>
      <c r="R192" s="246"/>
      <c r="S192" s="502"/>
      <c r="T192" s="111" t="s">
        <v>252</v>
      </c>
      <c r="U192" s="5"/>
      <c r="V192" s="279"/>
      <c r="W192" s="279"/>
      <c r="X192" s="279"/>
      <c r="Y192" s="279"/>
      <c r="Z192" s="279"/>
      <c r="AA192" s="279"/>
      <c r="AB192" s="202"/>
      <c r="AC192" s="191" t="str">
        <f>IF(AB192=Listas!$B$46,Listas!$C$46,IF(AB192=Listas!$B$47,Listas!$C$47,IF(AB192=Listas!$B$48,Listas!$C$48,"")))</f>
        <v/>
      </c>
      <c r="AD192" s="192" t="str">
        <f>IF(OR(AB192=Listas!$F$53,AB192=Listas!$F$54),Listas!$G$53,IF(AB192=Listas!$F$55,Listas!$G$55,""))</f>
        <v/>
      </c>
      <c r="AE192" s="202"/>
      <c r="AF192" s="121" t="str">
        <f>+IF(AE192=Listas!$E$46,Listas!$F$46,IF(AE192=Listas!$E$47,Listas!$F$47,""))</f>
        <v/>
      </c>
      <c r="AG192" s="193" t="str">
        <f t="shared" si="38"/>
        <v/>
      </c>
      <c r="AH192" s="190"/>
      <c r="AI192" s="194"/>
      <c r="AJ192" s="195"/>
      <c r="AK192" s="180" t="str">
        <f t="shared" si="36"/>
        <v>Baja</v>
      </c>
      <c r="AL192" s="181">
        <f>IF(AD192=Listas!$G$53,AL191-(AL191*AG192),AL191)</f>
        <v>0.36</v>
      </c>
      <c r="AM192" s="508"/>
      <c r="AN192" s="180" t="str">
        <f t="shared" si="37"/>
        <v>Mayor</v>
      </c>
      <c r="AO192" s="181">
        <f>IF(AD192=Listas!$G$55,AO191-(AO191*AG192),AO191)</f>
        <v>0.8</v>
      </c>
      <c r="AP192" s="508"/>
      <c r="AQ192" s="470"/>
      <c r="AR192" s="470"/>
      <c r="AS192" s="470"/>
      <c r="AT192" s="473"/>
      <c r="AU192" s="476"/>
      <c r="AV192" s="254"/>
      <c r="AW192" s="396"/>
      <c r="AX192" s="379"/>
      <c r="AY192" s="379"/>
      <c r="AZ192" s="379"/>
      <c r="BA192" s="379"/>
    </row>
    <row r="193" spans="2:53" ht="14.15" hidden="1" customHeight="1" thickTop="1" x14ac:dyDescent="0.35">
      <c r="B193" s="479" t="s">
        <v>114</v>
      </c>
      <c r="C193" s="238"/>
      <c r="D193" s="481"/>
      <c r="E193" s="484"/>
      <c r="F193" s="487"/>
      <c r="G193" s="487"/>
      <c r="H193" s="490"/>
      <c r="I193" s="490"/>
      <c r="J193" s="493"/>
      <c r="K193" s="490"/>
      <c r="L193" s="496"/>
      <c r="M193" s="499"/>
      <c r="N193" s="505"/>
      <c r="O193" s="496"/>
      <c r="P193" s="502"/>
      <c r="Q193" s="505"/>
      <c r="R193" s="246"/>
      <c r="S193" s="502"/>
      <c r="T193" s="111" t="s">
        <v>257</v>
      </c>
      <c r="U193" s="5"/>
      <c r="V193" s="279"/>
      <c r="W193" s="279"/>
      <c r="X193" s="279"/>
      <c r="Y193" s="279"/>
      <c r="Z193" s="279"/>
      <c r="AA193" s="279"/>
      <c r="AB193" s="202"/>
      <c r="AC193" s="191" t="str">
        <f>IF(AB193=Listas!$B$46,Listas!$C$46,IF(AB193=Listas!$B$47,Listas!$C$47,IF(AB193=Listas!$B$48,Listas!$C$48,"")))</f>
        <v/>
      </c>
      <c r="AD193" s="192" t="str">
        <f>IF(OR(AB193=Listas!$F$53,AB193=Listas!$F$54),Listas!$G$53,IF(AB193=Listas!$F$55,Listas!$G$55,""))</f>
        <v/>
      </c>
      <c r="AE193" s="202"/>
      <c r="AF193" s="121" t="str">
        <f>+IF(AE193=Listas!$E$46,Listas!$F$46,IF(AE193=Listas!$E$47,Listas!$F$47,""))</f>
        <v/>
      </c>
      <c r="AG193" s="193" t="str">
        <f t="shared" si="38"/>
        <v/>
      </c>
      <c r="AH193" s="190"/>
      <c r="AI193" s="194"/>
      <c r="AJ193" s="195"/>
      <c r="AK193" s="180" t="str">
        <f t="shared" si="36"/>
        <v>Baja</v>
      </c>
      <c r="AL193" s="181">
        <f>IF(AD193=Listas!$G$53,AL192-(AL192*AG193),AL192)</f>
        <v>0.36</v>
      </c>
      <c r="AM193" s="508"/>
      <c r="AN193" s="180" t="str">
        <f t="shared" si="37"/>
        <v>Mayor</v>
      </c>
      <c r="AO193" s="181">
        <f>IF(AD193=Listas!$G$55,AO192-(AO192*AG193),AO192)</f>
        <v>0.8</v>
      </c>
      <c r="AP193" s="508"/>
      <c r="AQ193" s="470"/>
      <c r="AR193" s="470"/>
      <c r="AS193" s="470"/>
      <c r="AT193" s="473"/>
      <c r="AU193" s="476"/>
      <c r="AV193" s="254"/>
      <c r="AW193" s="396"/>
      <c r="AX193" s="379"/>
      <c r="AY193" s="379"/>
      <c r="AZ193" s="379"/>
      <c r="BA193" s="379"/>
    </row>
    <row r="194" spans="2:53" ht="14.15" hidden="1" customHeight="1" thickTop="1" x14ac:dyDescent="0.35">
      <c r="B194" s="479" t="s">
        <v>114</v>
      </c>
      <c r="C194" s="238"/>
      <c r="D194" s="481"/>
      <c r="E194" s="484"/>
      <c r="F194" s="487"/>
      <c r="G194" s="487"/>
      <c r="H194" s="490"/>
      <c r="I194" s="490"/>
      <c r="J194" s="493"/>
      <c r="K194" s="490"/>
      <c r="L194" s="496"/>
      <c r="M194" s="499"/>
      <c r="N194" s="505"/>
      <c r="O194" s="496"/>
      <c r="P194" s="502"/>
      <c r="Q194" s="505"/>
      <c r="R194" s="246"/>
      <c r="S194" s="502"/>
      <c r="T194" s="111" t="s">
        <v>260</v>
      </c>
      <c r="U194" s="5"/>
      <c r="V194" s="279"/>
      <c r="W194" s="279"/>
      <c r="X194" s="279"/>
      <c r="Y194" s="279"/>
      <c r="Z194" s="279"/>
      <c r="AA194" s="279"/>
      <c r="AB194" s="202"/>
      <c r="AC194" s="191" t="str">
        <f>IF(AB194=Listas!$B$46,Listas!$C$46,IF(AB194=Listas!$B$47,Listas!$C$47,IF(AB194=Listas!$B$48,Listas!$C$48,"")))</f>
        <v/>
      </c>
      <c r="AD194" s="192" t="str">
        <f>IF(OR(AB194=Listas!$F$53,AB194=Listas!$F$54),Listas!$G$53,IF(AB194=Listas!$F$55,Listas!$G$55,""))</f>
        <v/>
      </c>
      <c r="AE194" s="202"/>
      <c r="AF194" s="121" t="str">
        <f>+IF(AE194=Listas!$E$46,Listas!$F$46,IF(AE194=Listas!$E$47,Listas!$F$47,""))</f>
        <v/>
      </c>
      <c r="AG194" s="193" t="str">
        <f t="shared" si="38"/>
        <v/>
      </c>
      <c r="AH194" s="190"/>
      <c r="AI194" s="194"/>
      <c r="AJ194" s="195"/>
      <c r="AK194" s="180" t="str">
        <f t="shared" si="36"/>
        <v>Baja</v>
      </c>
      <c r="AL194" s="181">
        <f>IF(AD194=Listas!$G$53,AL193-(AL193*AG194),AL193)</f>
        <v>0.36</v>
      </c>
      <c r="AM194" s="508"/>
      <c r="AN194" s="180" t="str">
        <f t="shared" si="37"/>
        <v>Mayor</v>
      </c>
      <c r="AO194" s="181">
        <f>IF(AD194=Listas!$G$55,AO193-(AO193*AG194),AO193)</f>
        <v>0.8</v>
      </c>
      <c r="AP194" s="508"/>
      <c r="AQ194" s="470"/>
      <c r="AR194" s="470"/>
      <c r="AS194" s="470"/>
      <c r="AT194" s="473"/>
      <c r="AU194" s="476"/>
      <c r="AV194" s="254"/>
      <c r="AW194" s="396"/>
      <c r="AX194" s="379"/>
      <c r="AY194" s="379"/>
      <c r="AZ194" s="379"/>
      <c r="BA194" s="379"/>
    </row>
    <row r="195" spans="2:53" ht="14.5" hidden="1" customHeight="1" thickTop="1" x14ac:dyDescent="0.35">
      <c r="B195" s="479" t="s">
        <v>114</v>
      </c>
      <c r="C195" s="238"/>
      <c r="D195" s="482"/>
      <c r="E195" s="485"/>
      <c r="F195" s="488"/>
      <c r="G195" s="488"/>
      <c r="H195" s="491"/>
      <c r="I195" s="491"/>
      <c r="J195" s="494"/>
      <c r="K195" s="491"/>
      <c r="L195" s="497"/>
      <c r="M195" s="500"/>
      <c r="N195" s="506"/>
      <c r="O195" s="497"/>
      <c r="P195" s="503"/>
      <c r="Q195" s="506"/>
      <c r="R195" s="248"/>
      <c r="S195" s="503"/>
      <c r="T195" s="114" t="s">
        <v>261</v>
      </c>
      <c r="U195" s="115"/>
      <c r="V195" s="278"/>
      <c r="W195" s="278"/>
      <c r="X195" s="278"/>
      <c r="Y195" s="278"/>
      <c r="Z195" s="278"/>
      <c r="AA195" s="278"/>
      <c r="AB195" s="203"/>
      <c r="AC195" s="204" t="str">
        <f>IF(AB195=Listas!$B$46,Listas!$C$46,IF(AB195=Listas!$B$47,Listas!$C$47,IF(AB195=Listas!$B$48,Listas!$C$48,"")))</f>
        <v/>
      </c>
      <c r="AD195" s="205" t="str">
        <f>IF(OR(AB195=Listas!$F$53,AB195=Listas!$F$54),Listas!$G$53,IF(AB195=Listas!$F$55,Listas!$G$55,""))</f>
        <v/>
      </c>
      <c r="AE195" s="203"/>
      <c r="AF195" s="122" t="str">
        <f>+IF(AE195=Listas!$E$46,Listas!$F$46,IF(AE195=Listas!$E$47,Listas!$F$47,""))</f>
        <v/>
      </c>
      <c r="AG195" s="206" t="str">
        <f t="shared" si="38"/>
        <v/>
      </c>
      <c r="AH195" s="207"/>
      <c r="AI195" s="208"/>
      <c r="AJ195" s="209"/>
      <c r="AK195" s="182" t="str">
        <f t="shared" si="36"/>
        <v>Baja</v>
      </c>
      <c r="AL195" s="183">
        <f>IF(AD195=Listas!$G$53,AL194-(AL194*AG195),AL194)</f>
        <v>0.36</v>
      </c>
      <c r="AM195" s="509"/>
      <c r="AN195" s="182" t="str">
        <f t="shared" si="37"/>
        <v>Mayor</v>
      </c>
      <c r="AO195" s="183">
        <f>IF(AD195=Listas!$G$55,AO194-(AO194*AG195),AO194)</f>
        <v>0.8</v>
      </c>
      <c r="AP195" s="509"/>
      <c r="AQ195" s="471"/>
      <c r="AR195" s="471"/>
      <c r="AS195" s="471"/>
      <c r="AT195" s="474"/>
      <c r="AU195" s="477"/>
      <c r="AV195" s="255"/>
      <c r="AW195" s="397"/>
      <c r="AX195" s="379"/>
      <c r="AY195" s="379"/>
      <c r="AZ195" s="379"/>
      <c r="BA195" s="379"/>
    </row>
    <row r="196" spans="2:53" ht="173.25" customHeight="1" thickTop="1" x14ac:dyDescent="0.35">
      <c r="B196" s="478" t="s">
        <v>740</v>
      </c>
      <c r="C196" s="460" t="s">
        <v>741</v>
      </c>
      <c r="D196" s="480" t="s">
        <v>1</v>
      </c>
      <c r="E196" s="483" t="s">
        <v>742</v>
      </c>
      <c r="F196" s="486" t="s">
        <v>743</v>
      </c>
      <c r="G196" s="486" t="s">
        <v>744</v>
      </c>
      <c r="H196" s="489" t="s">
        <v>20</v>
      </c>
      <c r="I196" s="489" t="s">
        <v>22</v>
      </c>
      <c r="J196" s="492" t="s">
        <v>745</v>
      </c>
      <c r="K196" s="489" t="s">
        <v>177</v>
      </c>
      <c r="L196" s="495" t="s">
        <v>251</v>
      </c>
      <c r="M196" s="498" t="str">
        <f>+IF(L196="","",IF(L196=$CB$16,$CA$16,IF(L196=$CB$17,$CA$17,IF(L196=$CB$18,$CA$18,IF(L196=$CB$19,$CA$19,IF(L196=$CB$20,$CA$20))))))</f>
        <v>Media</v>
      </c>
      <c r="N196" s="504">
        <f>+IF(L196="","",IF(L196=$CB$16,$CE$16,IF(L196=$CB$17,$CE$17,IF(L196=$CB$18,$CE$18,IF(L196=$CB$19,$CE$19,IF(L196=$CB$20,$CE$20))))))</f>
        <v>0.6</v>
      </c>
      <c r="O196" s="495" t="s">
        <v>241</v>
      </c>
      <c r="P196" s="501" t="str">
        <f>+IF(O196="","",IF(O196='Mapa de Calor inherente'!$AF$6,'Mapa de Calor inherente'!$AD$6,IF(O196='Mapa de Calor inherente'!$AF$7,'Mapa de Calor inherente'!$AD$7,IF(O196='Mapa de Calor inherente'!$AF$8,'Mapa de Calor inherente'!$AD$8,IF(O196='Mapa de Calor inherente'!$AF$9,'Mapa de Calor inherente'!$AD$9,IF(O196='Mapa de Calor inherente'!$AF$10,'Mapa de Calor inherente'!$AD$10,IF(O196='Mapa de Calor inherente'!$AG$6,'Mapa de Calor inherente'!$AD$6,IF(O196='Mapa de Calor inherente'!$AG$7,'Mapa de Calor inherente'!$AD$7,IF(O196='Mapa de Calor inherente'!$AG$8,'Mapa de Calor inherente'!$AD$8,IF(O196='Mapa de Calor inherente'!$AG$9,'Mapa de Calor inherente'!$AD$9,IF(O196='Mapa de Calor inherente'!$AG$10,'Mapa de Calor inherente'!$AD$10,IF(O196='Mapa de Calor inherente'!$AD$8,'Mapa de Calor inherente'!$AD$8,IF(O196='Mapa de Calor inherente'!$AD$9,'Mapa de Calor inherente'!$AD$9,IF(O196='Mapa de Calor inherente'!$AD$10,'Mapa de Calor inherente'!$AD$10))))))))))))))</f>
        <v>Mayor</v>
      </c>
      <c r="Q196" s="504">
        <f>+IF(O196="","",IF(O196='Mapa de Calor inherente'!$AF$6,'Mapa de Calor inherente'!$AE$6,IF(O196='Mapa de Calor inherente'!$AF$7,'Mapa de Calor inherente'!$AE$7,IF(O196='Mapa de Calor inherente'!$AF$8,'Mapa de Calor inherente'!$AE$8,IF(O196='Mapa de Calor inherente'!$AF$9,'Mapa de Calor inherente'!$AE$9,IF(O196='Mapa de Calor inherente'!$AF$10,'Mapa de Calor inherente'!$AE$10,IF(O196='Mapa de Calor inherente'!$AG$6,'Mapa de Calor inherente'!$AE$6,IF(O196='Mapa de Calor inherente'!$AG$7,'Mapa de Calor inherente'!$AE$7,IF(O196='Mapa de Calor inherente'!$AG$8,'Mapa de Calor inherente'!$AE$8,IF(O196='Mapa de Calor inherente'!$AG$9,'Mapa de Calor inherente'!$AE$9,IF(O196='Mapa de Calor inherente'!$AG$10,'Mapa de Calor inherente'!$AE$10,IF(O196='Mapa de Calor inherente'!$AD$8,'Mapa de Calor inherente'!$AE$8,IF(O196='Mapa de Calor inherente'!$AD$9,'Mapa de Calor inherente'!$AE$9,IF(O196='Mapa de Calor inherente'!$AD$10,'Mapa de Calor inherente'!$AE$10))))))))))))))</f>
        <v>0.8</v>
      </c>
      <c r="R196" s="166" t="e">
        <f>IF(M196="","",IF(Q196="","",(M196*Q196)))</f>
        <v>#VALUE!</v>
      </c>
      <c r="S196" s="501" t="str">
        <f>+IF(M196=$BO$18,IF(P196=$BP$17,$BP$18,IF(P196=$BQ$17,$BQ$18,IF(P196=$BR$17,$BR$18,IF(P196=$BS$17,$BS$18,IF(P196=$BT$17,$BT$18))))),IF(M196=$BO$19,IF(P196=$BP$17,$BP$19,IF(P196=$BQ$17,$BQ$19,IF(P196=$BR$17,$BR$19,IF(P196=$BS$17,$BS$19,IF(P196=$BT$17,$BT$19))))),IF(M196=$BO$20,IF(P196=$BP$17,$BP$20,IF(P196=$BQ$17,$BQ$20,IF(P196=$BR$17,$BR$20,IF(P196=$BS$17,$BS$20,IF(P196=$BT$17,$BT$20))))),IF(M196=$BO$21,IF(P196=$BP$17,$BP$21,IF(P196=$BQ$17,$BQ$21,IF(P196=$BR$17,$BR$21,IF(P196=$BS$17,$BS$21,IF(P196=$BT$17,$BT$21))))),IF(M196=$BO$22,IF(P196=$BP$17,$BP$22,IF(P196=$BQ$17,$BQ$22,IF(P196=$BR$17,$BR$22,IF(P196=$BS$17,$BS$22,IF(P196=$BT$17,$BT$22))))),"")))))</f>
        <v>Alto</v>
      </c>
      <c r="T196" s="117" t="s">
        <v>180</v>
      </c>
      <c r="U196" s="348" t="s">
        <v>746</v>
      </c>
      <c r="V196" s="281" t="s">
        <v>747</v>
      </c>
      <c r="W196" s="281" t="s">
        <v>748</v>
      </c>
      <c r="X196" s="281" t="s">
        <v>749</v>
      </c>
      <c r="Y196" s="281" t="s">
        <v>750</v>
      </c>
      <c r="Z196" s="282" t="s">
        <v>751</v>
      </c>
      <c r="AA196" s="282" t="s">
        <v>752</v>
      </c>
      <c r="AB196" s="184" t="s">
        <v>40</v>
      </c>
      <c r="AC196" s="185">
        <f>IF(AB196=Listas!$B$46,Listas!$C$46,IF(AB196=Listas!$B$47,Listas!$C$47,IF(AB196=Listas!$B$48,Listas!$C$48,"")))</f>
        <v>0.25</v>
      </c>
      <c r="AD196" s="186" t="str">
        <f>IF(OR(AB196=Listas!$F$53,AB196=Listas!$F$54),Listas!$G$53,IF(AB196=Listas!$F$55,Listas!$G$55,""))</f>
        <v>Probabilidad</v>
      </c>
      <c r="AE196" s="184" t="s">
        <v>43</v>
      </c>
      <c r="AF196" s="185">
        <f>+IF(AE196=Listas!$E$46,Listas!$F$46,IF(AE196=Listas!$E$47,Listas!$F$47,""))</f>
        <v>0.15</v>
      </c>
      <c r="AG196" s="187">
        <f>IFERROR(AC196+AF196,"")</f>
        <v>0.4</v>
      </c>
      <c r="AH196" s="184" t="s">
        <v>57</v>
      </c>
      <c r="AI196" s="188" t="s">
        <v>58</v>
      </c>
      <c r="AJ196" s="189" t="s">
        <v>59</v>
      </c>
      <c r="AK196" s="173" t="str">
        <f t="shared" si="36"/>
        <v>Baja</v>
      </c>
      <c r="AL196" s="174">
        <f>IF(AD196=Listas!$G$53,N196-(N196*AG196),N196)</f>
        <v>0.36</v>
      </c>
      <c r="AM196" s="507">
        <f>+IF(AL205="","",AL205)</f>
        <v>0.216</v>
      </c>
      <c r="AN196" s="173" t="str">
        <f>IF(AO196="","",IF(AO196&lt;=20%,"Leve",IF(AO196&lt;=40%,"Menor",IF(AO196&lt;=60%,"Moderado",IF(AO196&lt;=80%,"Mayor","Catastrófico")))))</f>
        <v>Mayor</v>
      </c>
      <c r="AO196" s="174">
        <f>IF(AD196=Listas!$G$55,Q196-(Q196*AG196),Q196)</f>
        <v>0.8</v>
      </c>
      <c r="AP196" s="507">
        <f>+IF(AO205="","",AO205)</f>
        <v>0.8</v>
      </c>
      <c r="AQ196" s="469" t="str">
        <f>+IF(AM196=0,"",IF(AM196&lt;=$BN$22,$BO$22,IF(AM196&lt;=$BN$21,$BO$21,IF(AM196&lt;=$BN$20,$BO$20,IF(AM196&lt;=$BN$19,$BO$19,IF(AM196&lt;=$BN$18,$BO$18,""))))))</f>
        <v>Baja</v>
      </c>
      <c r="AR196" s="469" t="str">
        <f>+IF(AP196=0,"",IF(AP196&lt;=$BP$16,$BP$17,IF(AP196&lt;=$BQ$16,$BQ$17,IF(AP196&lt;=$BR$16,$BR$17,IF(AP196&lt;=$BS$16,$BS$17,IF(AP196&lt;=$BT$16,$BT$17,""))))))</f>
        <v>Mayor</v>
      </c>
      <c r="AS196" s="469" t="str">
        <f>IF(AQ196=$BO$18,IF(AR196=$BP$17,$BP$18,IF(AR196=$BQ$17,$BQ$18,IF(AR196=$BR$17,$BR$18,IF(AR196=$BS$17,$BS$18,IF(AR196=$BT$17,$BT$18))))),IF(AQ196=$BO$19,IF(AR196=$BP$17,$BP$19,IF(AR196=$BQ$17,$BQ$19,IF(AR196=$BR$17,$BR$19,IF(AR196=$BS$17,$BS$19,IF(AR196=$BT$17,$BT$19))))),IF(AQ196=$BO$20,IF(AR196=$BP$17,$BP$20,IF(AR196=$BQ$17,$BQ$20,IF(AR196=$BR$17,$BR$20,IF(AR196=$BS$17,$BS$20,IF(AR196=$BT$17,$BT$20))))),IF(AQ196=$BO$21,IF(AR196=$BP$17,$BP$21,IF(AR196=$BQ$17,$BQ$21,IF(AR196=$BR$17,$BR$21,IF(AR196=$BS$17,$BS$21,IF(AR196=$BT$17,$BT$21))))),IF(AQ196=$BO$22,IF(AR196=$BP$17,$BP$22,IF(AR196=$BQ$17,$BQ$22,IF(AR196=$BR$17,$BR$22,IF(AR196=$BS$17,$BS$22,IF(AR196=$BT$17,$BT$22))))),"")))))</f>
        <v>Alto</v>
      </c>
      <c r="AT196" s="472" t="str">
        <f>IF(AU196="","",IF(AU196=Listas!$F$61,Listas!$G$61,IF(AU196=Listas!$E$64,Listas!$G$64)))</f>
        <v>Requiere Plan de Acción</v>
      </c>
      <c r="AU196" s="475" t="str">
        <f>IF(AS196="","",IF(OR(AS196=Listas!$E$61,AS196=Listas!$E$62),Listas!$F$61,IF(AS196=Listas!$E$63,Listas!$F$63,IF(AS196=Listas!$E$64,Listas!$F$64))))</f>
        <v>Reducir, evitar, compartir o transferir el riesgo</v>
      </c>
      <c r="AV196" s="422" t="s">
        <v>80</v>
      </c>
      <c r="AW196" s="420" t="s">
        <v>753</v>
      </c>
      <c r="AX196" s="307" t="s">
        <v>754</v>
      </c>
      <c r="AY196" s="365" t="s">
        <v>499</v>
      </c>
      <c r="AZ196" s="365" t="s">
        <v>755</v>
      </c>
      <c r="BA196" s="385" t="s">
        <v>756</v>
      </c>
    </row>
    <row r="197" spans="2:53" ht="409" customHeight="1" thickBot="1" x14ac:dyDescent="0.4">
      <c r="B197" s="479" t="s">
        <v>740</v>
      </c>
      <c r="C197" s="462"/>
      <c r="D197" s="481"/>
      <c r="E197" s="484"/>
      <c r="F197" s="487"/>
      <c r="G197" s="487"/>
      <c r="H197" s="490"/>
      <c r="I197" s="490"/>
      <c r="J197" s="493"/>
      <c r="K197" s="490"/>
      <c r="L197" s="496"/>
      <c r="M197" s="499"/>
      <c r="N197" s="505"/>
      <c r="O197" s="496"/>
      <c r="P197" s="502"/>
      <c r="Q197" s="505"/>
      <c r="R197" s="243"/>
      <c r="S197" s="502"/>
      <c r="T197" s="111" t="s">
        <v>192</v>
      </c>
      <c r="U197" s="5" t="s">
        <v>757</v>
      </c>
      <c r="V197" s="288" t="s">
        <v>758</v>
      </c>
      <c r="W197" s="283" t="s">
        <v>759</v>
      </c>
      <c r="X197" s="283" t="s">
        <v>760</v>
      </c>
      <c r="Y197" s="284" t="s">
        <v>761</v>
      </c>
      <c r="Z197" s="285" t="s">
        <v>762</v>
      </c>
      <c r="AA197" s="287" t="s">
        <v>763</v>
      </c>
      <c r="AB197" s="190" t="s">
        <v>40</v>
      </c>
      <c r="AC197" s="191">
        <f>IF(AB197=Listas!$B$46,Listas!$C$46,IF(AB197=Listas!$B$47,Listas!$C$47,IF(AB197=Listas!$B$48,Listas!$C$48,"")))</f>
        <v>0.25</v>
      </c>
      <c r="AD197" s="192" t="str">
        <f>IF(OR(AB197=Listas!$F$53,AB197=Listas!$F$54),Listas!$G$53,IF(AB197=Listas!$F$55,Listas!$G$55,""))</f>
        <v>Probabilidad</v>
      </c>
      <c r="AE197" s="190" t="s">
        <v>43</v>
      </c>
      <c r="AF197" s="121">
        <f>+IF(AE197=Listas!$E$46,Listas!$F$46,IF(AE197=Listas!$E$47,Listas!$F$47,""))</f>
        <v>0.15</v>
      </c>
      <c r="AG197" s="193">
        <f>IFERROR(AC197+AF197,"")</f>
        <v>0.4</v>
      </c>
      <c r="AH197" s="190" t="s">
        <v>57</v>
      </c>
      <c r="AI197" s="194" t="s">
        <v>58</v>
      </c>
      <c r="AJ197" s="195" t="s">
        <v>59</v>
      </c>
      <c r="AK197" s="180" t="str">
        <f t="shared" si="36"/>
        <v>Baja</v>
      </c>
      <c r="AL197" s="181">
        <f>IF(AD197=Listas!$G$53,AL196-(AL196*AG197),AL196)</f>
        <v>0.216</v>
      </c>
      <c r="AM197" s="508"/>
      <c r="AN197" s="180" t="str">
        <f t="shared" ref="AN197:AN205" si="39">IF(AO197="","",IF(AO197&lt;=20%,"Leve",IF(AO197&lt;=40%,"Menor",IF(AO197&lt;=60%,"Moderado",IF(AO197&lt;=80%,"Mayor","Catastrófico")))))</f>
        <v>Mayor</v>
      </c>
      <c r="AO197" s="181">
        <f>IF(AD197=Listas!$G$55,AO196-(AO196*AG197),AO196)</f>
        <v>0.8</v>
      </c>
      <c r="AP197" s="508"/>
      <c r="AQ197" s="470"/>
      <c r="AR197" s="470"/>
      <c r="AS197" s="470"/>
      <c r="AT197" s="473"/>
      <c r="AU197" s="476"/>
      <c r="AV197" s="423" t="s">
        <v>90</v>
      </c>
      <c r="AW197" s="421" t="s">
        <v>764</v>
      </c>
      <c r="AX197" s="380" t="s">
        <v>765</v>
      </c>
      <c r="AY197" s="381" t="s">
        <v>316</v>
      </c>
      <c r="AZ197" s="381" t="s">
        <v>316</v>
      </c>
      <c r="BA197" s="400" t="s">
        <v>766</v>
      </c>
    </row>
    <row r="198" spans="2:53" ht="16" hidden="1" customHeight="1" x14ac:dyDescent="0.35">
      <c r="B198" s="461" t="s">
        <v>740</v>
      </c>
      <c r="C198" s="275"/>
      <c r="D198" s="481"/>
      <c r="E198" s="484"/>
      <c r="F198" s="487"/>
      <c r="G198" s="487"/>
      <c r="H198" s="490"/>
      <c r="I198" s="490"/>
      <c r="J198" s="493"/>
      <c r="K198" s="490"/>
      <c r="L198" s="496"/>
      <c r="M198" s="499"/>
      <c r="N198" s="505"/>
      <c r="O198" s="496"/>
      <c r="P198" s="502"/>
      <c r="Q198" s="505"/>
      <c r="R198" s="244"/>
      <c r="S198" s="502"/>
      <c r="T198" s="111" t="s">
        <v>208</v>
      </c>
      <c r="U198" s="5"/>
      <c r="V198" s="279"/>
      <c r="W198" s="279"/>
      <c r="X198" s="279"/>
      <c r="Y198" s="279"/>
      <c r="Z198" s="279"/>
      <c r="AA198" s="279"/>
      <c r="AB198" s="202"/>
      <c r="AC198" s="191" t="str">
        <f>IF(AB198=Listas!$B$46,Listas!$C$46,IF(AB198=Listas!$B$47,Listas!$C$47,IF(AB198=Listas!$B$48,Listas!$C$48,"")))</f>
        <v/>
      </c>
      <c r="AD198" s="192" t="str">
        <f>IF(OR(AB198=Listas!$F$53,AB198=Listas!$F$54),Listas!$G$53,IF(AB198=Listas!$F$55,Listas!$G$55,""))</f>
        <v/>
      </c>
      <c r="AE198" s="190"/>
      <c r="AF198" s="121" t="str">
        <f>+IF(AE198=Listas!$E$46,Listas!$F$46,IF(AE198=Listas!$E$47,Listas!$F$47,""))</f>
        <v/>
      </c>
      <c r="AG198" s="193" t="str">
        <f>IFERROR(AC198+AF198,"")</f>
        <v/>
      </c>
      <c r="AH198" s="196"/>
      <c r="AI198" s="197"/>
      <c r="AJ198" s="198"/>
      <c r="AK198" s="180" t="str">
        <f t="shared" si="36"/>
        <v>Baja</v>
      </c>
      <c r="AL198" s="181">
        <f>IF(AD198=Listas!$G$53,AL197-(AL197*AG198),AL197)</f>
        <v>0.216</v>
      </c>
      <c r="AM198" s="508"/>
      <c r="AN198" s="180" t="str">
        <f t="shared" si="39"/>
        <v>Mayor</v>
      </c>
      <c r="AO198" s="181">
        <f>IF(AD198=Listas!$G$55,AO197-(AO197*AG198),AO197)</f>
        <v>0.8</v>
      </c>
      <c r="AP198" s="508"/>
      <c r="AQ198" s="470"/>
      <c r="AR198" s="470"/>
      <c r="AS198" s="470"/>
      <c r="AT198" s="473"/>
      <c r="AU198" s="476"/>
      <c r="AV198" s="424"/>
      <c r="AW198" s="293"/>
    </row>
    <row r="199" spans="2:53" ht="15.65" hidden="1" customHeight="1" x14ac:dyDescent="0.35">
      <c r="B199" s="461" t="s">
        <v>740</v>
      </c>
      <c r="C199" s="275"/>
      <c r="D199" s="481"/>
      <c r="E199" s="484"/>
      <c r="F199" s="487"/>
      <c r="G199" s="487"/>
      <c r="H199" s="490"/>
      <c r="I199" s="490"/>
      <c r="J199" s="493"/>
      <c r="K199" s="490"/>
      <c r="L199" s="496"/>
      <c r="M199" s="499"/>
      <c r="N199" s="505"/>
      <c r="O199" s="496"/>
      <c r="P199" s="502"/>
      <c r="Q199" s="505"/>
      <c r="R199" s="244"/>
      <c r="S199" s="502"/>
      <c r="T199" s="111" t="s">
        <v>225</v>
      </c>
      <c r="U199" s="5"/>
      <c r="V199" s="279"/>
      <c r="W199" s="279"/>
      <c r="X199" s="279"/>
      <c r="Y199" s="279"/>
      <c r="Z199" s="279"/>
      <c r="AA199" s="279"/>
      <c r="AB199" s="190"/>
      <c r="AC199" s="191" t="str">
        <f>IF(AB199=Listas!$B$46,Listas!$C$46,IF(AB199=Listas!$B$47,Listas!$C$47,IF(AB199=Listas!$B$48,Listas!$C$48,"")))</f>
        <v/>
      </c>
      <c r="AD199" s="192" t="str">
        <f>IF(OR(AB199=Listas!$F$53,AB199=Listas!$F$54),Listas!$G$53,IF(AB199=Listas!$F$55,Listas!$G$55,""))</f>
        <v/>
      </c>
      <c r="AE199" s="190"/>
      <c r="AF199" s="121" t="str">
        <f>+IF(AE199=Listas!$E$46,Listas!$F$46,IF(AE199=Listas!$E$47,Listas!$F$47,""))</f>
        <v/>
      </c>
      <c r="AG199" s="193" t="str">
        <f t="shared" ref="AG199:AG205" si="40">IFERROR(AC199+AF199,"")</f>
        <v/>
      </c>
      <c r="AH199" s="199"/>
      <c r="AI199" s="200"/>
      <c r="AJ199" s="201"/>
      <c r="AK199" s="180" t="str">
        <f t="shared" si="36"/>
        <v>Baja</v>
      </c>
      <c r="AL199" s="181">
        <f>IF(AD199=Listas!$G$53,AL198-(AL198*AG199),AL198)</f>
        <v>0.216</v>
      </c>
      <c r="AM199" s="508"/>
      <c r="AN199" s="180" t="str">
        <f t="shared" si="39"/>
        <v>Mayor</v>
      </c>
      <c r="AO199" s="181">
        <f>IF(AD199=Listas!$G$55,AO198-(AO198*AG199),AO198)</f>
        <v>0.8</v>
      </c>
      <c r="AP199" s="508"/>
      <c r="AQ199" s="470"/>
      <c r="AR199" s="470"/>
      <c r="AS199" s="470"/>
      <c r="AT199" s="473"/>
      <c r="AU199" s="476"/>
      <c r="AV199" s="425"/>
      <c r="AW199" s="265"/>
    </row>
    <row r="200" spans="2:53" ht="14.15" hidden="1" customHeight="1" x14ac:dyDescent="0.35">
      <c r="B200" s="461" t="s">
        <v>740</v>
      </c>
      <c r="C200" s="275"/>
      <c r="D200" s="481"/>
      <c r="E200" s="484"/>
      <c r="F200" s="487"/>
      <c r="G200" s="487"/>
      <c r="H200" s="490"/>
      <c r="I200" s="490"/>
      <c r="J200" s="493"/>
      <c r="K200" s="490"/>
      <c r="L200" s="496"/>
      <c r="M200" s="499"/>
      <c r="N200" s="505"/>
      <c r="O200" s="496"/>
      <c r="P200" s="502"/>
      <c r="Q200" s="505"/>
      <c r="R200" s="244"/>
      <c r="S200" s="502"/>
      <c r="T200" s="111" t="s">
        <v>238</v>
      </c>
      <c r="U200" s="5"/>
      <c r="V200" s="279"/>
      <c r="W200" s="279"/>
      <c r="X200" s="279"/>
      <c r="Y200" s="279"/>
      <c r="Z200" s="279"/>
      <c r="AA200" s="279"/>
      <c r="AB200" s="202"/>
      <c r="AC200" s="191" t="str">
        <f>IF(AB200=Listas!$B$46,Listas!$C$46,IF(AB200=Listas!$B$47,Listas!$C$47,IF(AB200=Listas!$B$48,Listas!$C$48,"")))</f>
        <v/>
      </c>
      <c r="AD200" s="192" t="str">
        <f>IF(OR(AB200=Listas!$F$53,AB200=Listas!$F$54),Listas!$G$53,IF(AB200=Listas!$F$55,Listas!$G$55,""))</f>
        <v/>
      </c>
      <c r="AE200" s="202"/>
      <c r="AF200" s="121" t="str">
        <f>+IF(AE200=Listas!$E$46,Listas!$F$46,IF(AE200=Listas!$E$47,Listas!$F$47,""))</f>
        <v/>
      </c>
      <c r="AG200" s="193" t="str">
        <f t="shared" si="40"/>
        <v/>
      </c>
      <c r="AH200" s="190"/>
      <c r="AI200" s="194"/>
      <c r="AJ200" s="195"/>
      <c r="AK200" s="180" t="str">
        <f t="shared" si="36"/>
        <v>Baja</v>
      </c>
      <c r="AL200" s="181">
        <f>IF(AD200=Listas!$G$53,AL199-(AL199*AG200),AL199)</f>
        <v>0.216</v>
      </c>
      <c r="AM200" s="508"/>
      <c r="AN200" s="180" t="str">
        <f t="shared" si="39"/>
        <v>Mayor</v>
      </c>
      <c r="AO200" s="181">
        <f>IF(AD200=Listas!$G$55,AO199-(AO199*AG200),AO199)</f>
        <v>0.8</v>
      </c>
      <c r="AP200" s="508"/>
      <c r="AQ200" s="470"/>
      <c r="AR200" s="470"/>
      <c r="AS200" s="470"/>
      <c r="AT200" s="473"/>
      <c r="AU200" s="476"/>
      <c r="AV200" s="426"/>
      <c r="AW200" s="265"/>
    </row>
    <row r="201" spans="2:53" ht="14.5" hidden="1" customHeight="1" x14ac:dyDescent="0.35">
      <c r="B201" s="461" t="s">
        <v>740</v>
      </c>
      <c r="C201" s="275"/>
      <c r="D201" s="481"/>
      <c r="E201" s="484"/>
      <c r="F201" s="487"/>
      <c r="G201" s="487"/>
      <c r="H201" s="490"/>
      <c r="I201" s="490"/>
      <c r="J201" s="493"/>
      <c r="K201" s="490"/>
      <c r="L201" s="496"/>
      <c r="M201" s="499"/>
      <c r="N201" s="505"/>
      <c r="O201" s="496"/>
      <c r="P201" s="502"/>
      <c r="Q201" s="505"/>
      <c r="R201" s="245"/>
      <c r="S201" s="502"/>
      <c r="T201" s="111" t="s">
        <v>246</v>
      </c>
      <c r="U201" s="5"/>
      <c r="V201" s="279"/>
      <c r="W201" s="279"/>
      <c r="X201" s="279"/>
      <c r="Y201" s="279"/>
      <c r="Z201" s="279"/>
      <c r="AA201" s="279"/>
      <c r="AB201" s="202"/>
      <c r="AC201" s="191" t="str">
        <f>IF(AB201=Listas!$B$46,Listas!$C$46,IF(AB201=Listas!$B$47,Listas!$C$47,IF(AB201=Listas!$B$48,Listas!$C$48,"")))</f>
        <v/>
      </c>
      <c r="AD201" s="192" t="str">
        <f>IF(OR(AB201=Listas!$F$53,AB201=Listas!$F$54),Listas!$G$53,IF(AB201=Listas!$F$55,Listas!$G$55,""))</f>
        <v/>
      </c>
      <c r="AE201" s="202"/>
      <c r="AF201" s="121" t="str">
        <f>+IF(AE201=Listas!$E$46,Listas!$F$46,IF(AE201=Listas!$E$47,Listas!$F$47,""))</f>
        <v/>
      </c>
      <c r="AG201" s="193" t="str">
        <f t="shared" si="40"/>
        <v/>
      </c>
      <c r="AH201" s="190"/>
      <c r="AI201" s="194"/>
      <c r="AJ201" s="195"/>
      <c r="AK201" s="180" t="str">
        <f t="shared" si="36"/>
        <v>Baja</v>
      </c>
      <c r="AL201" s="181">
        <f>IF(AD201=Listas!$G$53,AL200-(AL200*AG201),AL200)</f>
        <v>0.216</v>
      </c>
      <c r="AM201" s="508"/>
      <c r="AN201" s="180" t="str">
        <f t="shared" si="39"/>
        <v>Mayor</v>
      </c>
      <c r="AO201" s="181">
        <f>IF(AD201=Listas!$G$55,AO200-(AO200*AG201),AO200)</f>
        <v>0.8</v>
      </c>
      <c r="AP201" s="508"/>
      <c r="AQ201" s="470"/>
      <c r="AR201" s="470"/>
      <c r="AS201" s="470"/>
      <c r="AT201" s="473"/>
      <c r="AU201" s="476"/>
      <c r="AV201" s="424"/>
      <c r="AW201" s="265"/>
    </row>
    <row r="202" spans="2:53" ht="14.15" hidden="1" customHeight="1" x14ac:dyDescent="0.35">
      <c r="B202" s="461" t="s">
        <v>740</v>
      </c>
      <c r="C202" s="275"/>
      <c r="D202" s="481"/>
      <c r="E202" s="484"/>
      <c r="F202" s="487"/>
      <c r="G202" s="487"/>
      <c r="H202" s="490"/>
      <c r="I202" s="490"/>
      <c r="J202" s="493"/>
      <c r="K202" s="490"/>
      <c r="L202" s="496"/>
      <c r="M202" s="499"/>
      <c r="N202" s="505"/>
      <c r="O202" s="496"/>
      <c r="P202" s="502"/>
      <c r="Q202" s="505"/>
      <c r="R202" s="246"/>
      <c r="S202" s="502"/>
      <c r="T202" s="111" t="s">
        <v>252</v>
      </c>
      <c r="U202" s="5"/>
      <c r="V202" s="279"/>
      <c r="W202" s="279"/>
      <c r="X202" s="279"/>
      <c r="Y202" s="279"/>
      <c r="Z202" s="279"/>
      <c r="AA202" s="279"/>
      <c r="AB202" s="202"/>
      <c r="AC202" s="191" t="str">
        <f>IF(AB202=Listas!$B$46,Listas!$C$46,IF(AB202=Listas!$B$47,Listas!$C$47,IF(AB202=Listas!$B$48,Listas!$C$48,"")))</f>
        <v/>
      </c>
      <c r="AD202" s="192" t="str">
        <f>IF(OR(AB202=Listas!$F$53,AB202=Listas!$F$54),Listas!$G$53,IF(AB202=Listas!$F$55,Listas!$G$55,""))</f>
        <v/>
      </c>
      <c r="AE202" s="202"/>
      <c r="AF202" s="121" t="str">
        <f>+IF(AE202=Listas!$E$46,Listas!$F$46,IF(AE202=Listas!$E$47,Listas!$F$47,""))</f>
        <v/>
      </c>
      <c r="AG202" s="193" t="str">
        <f t="shared" si="40"/>
        <v/>
      </c>
      <c r="AH202" s="190"/>
      <c r="AI202" s="194"/>
      <c r="AJ202" s="195"/>
      <c r="AK202" s="180" t="str">
        <f t="shared" si="36"/>
        <v>Baja</v>
      </c>
      <c r="AL202" s="181">
        <f>IF(AD202=Listas!$G$53,AL201-(AL201*AG202),AL201)</f>
        <v>0.216</v>
      </c>
      <c r="AM202" s="508"/>
      <c r="AN202" s="180" t="str">
        <f t="shared" si="39"/>
        <v>Mayor</v>
      </c>
      <c r="AO202" s="181">
        <f>IF(AD202=Listas!$G$55,AO201-(AO201*AG202),AO201)</f>
        <v>0.8</v>
      </c>
      <c r="AP202" s="508"/>
      <c r="AQ202" s="470"/>
      <c r="AR202" s="470"/>
      <c r="AS202" s="470"/>
      <c r="AT202" s="473"/>
      <c r="AU202" s="476"/>
      <c r="AV202" s="424"/>
      <c r="AW202" s="265"/>
    </row>
    <row r="203" spans="2:53" ht="14.15" hidden="1" customHeight="1" x14ac:dyDescent="0.35">
      <c r="B203" s="461" t="s">
        <v>740</v>
      </c>
      <c r="C203" s="275"/>
      <c r="D203" s="481"/>
      <c r="E203" s="484"/>
      <c r="F203" s="487"/>
      <c r="G203" s="487"/>
      <c r="H203" s="490"/>
      <c r="I203" s="490"/>
      <c r="J203" s="493"/>
      <c r="K203" s="490"/>
      <c r="L203" s="496"/>
      <c r="M203" s="499"/>
      <c r="N203" s="505"/>
      <c r="O203" s="496"/>
      <c r="P203" s="502"/>
      <c r="Q203" s="505"/>
      <c r="R203" s="246"/>
      <c r="S203" s="502"/>
      <c r="T203" s="111" t="s">
        <v>257</v>
      </c>
      <c r="U203" s="5"/>
      <c r="V203" s="279"/>
      <c r="W203" s="279"/>
      <c r="X203" s="279"/>
      <c r="Y203" s="279"/>
      <c r="Z203" s="279"/>
      <c r="AA203" s="279"/>
      <c r="AB203" s="202"/>
      <c r="AC203" s="191" t="str">
        <f>IF(AB203=Listas!$B$46,Listas!$C$46,IF(AB203=Listas!$B$47,Listas!$C$47,IF(AB203=Listas!$B$48,Listas!$C$48,"")))</f>
        <v/>
      </c>
      <c r="AD203" s="192" t="str">
        <f>IF(OR(AB203=Listas!$F$53,AB203=Listas!$F$54),Listas!$G$53,IF(AB203=Listas!$F$55,Listas!$G$55,""))</f>
        <v/>
      </c>
      <c r="AE203" s="202"/>
      <c r="AF203" s="121" t="str">
        <f>+IF(AE203=Listas!$E$46,Listas!$F$46,IF(AE203=Listas!$E$47,Listas!$F$47,""))</f>
        <v/>
      </c>
      <c r="AG203" s="193" t="str">
        <f t="shared" si="40"/>
        <v/>
      </c>
      <c r="AH203" s="190"/>
      <c r="AI203" s="194"/>
      <c r="AJ203" s="195"/>
      <c r="AK203" s="180" t="str">
        <f t="shared" si="36"/>
        <v>Baja</v>
      </c>
      <c r="AL203" s="181">
        <f>IF(AD203=Listas!$G$53,AL202-(AL202*AG203),AL202)</f>
        <v>0.216</v>
      </c>
      <c r="AM203" s="508"/>
      <c r="AN203" s="180" t="str">
        <f t="shared" si="39"/>
        <v>Mayor</v>
      </c>
      <c r="AO203" s="181">
        <f>IF(AD203=Listas!$G$55,AO202-(AO202*AG203),AO202)</f>
        <v>0.8</v>
      </c>
      <c r="AP203" s="508"/>
      <c r="AQ203" s="470"/>
      <c r="AR203" s="470"/>
      <c r="AS203" s="470"/>
      <c r="AT203" s="473"/>
      <c r="AU203" s="476"/>
      <c r="AV203" s="424"/>
      <c r="AW203" s="265"/>
    </row>
    <row r="204" spans="2:53" ht="14.15" hidden="1" customHeight="1" x14ac:dyDescent="0.35">
      <c r="B204" s="461" t="s">
        <v>740</v>
      </c>
      <c r="C204" s="275"/>
      <c r="D204" s="481"/>
      <c r="E204" s="484"/>
      <c r="F204" s="487"/>
      <c r="G204" s="487"/>
      <c r="H204" s="490"/>
      <c r="I204" s="490"/>
      <c r="J204" s="493"/>
      <c r="K204" s="490"/>
      <c r="L204" s="496"/>
      <c r="M204" s="499"/>
      <c r="N204" s="505"/>
      <c r="O204" s="496"/>
      <c r="P204" s="502"/>
      <c r="Q204" s="505"/>
      <c r="R204" s="246"/>
      <c r="S204" s="502"/>
      <c r="T204" s="111" t="s">
        <v>260</v>
      </c>
      <c r="U204" s="5"/>
      <c r="V204" s="279"/>
      <c r="W204" s="279"/>
      <c r="X204" s="279"/>
      <c r="Y204" s="279"/>
      <c r="Z204" s="279"/>
      <c r="AA204" s="279"/>
      <c r="AB204" s="202"/>
      <c r="AC204" s="191" t="str">
        <f>IF(AB204=Listas!$B$46,Listas!$C$46,IF(AB204=Listas!$B$47,Listas!$C$47,IF(AB204=Listas!$B$48,Listas!$C$48,"")))</f>
        <v/>
      </c>
      <c r="AD204" s="192" t="str">
        <f>IF(OR(AB204=Listas!$F$53,AB204=Listas!$F$54),Listas!$G$53,IF(AB204=Listas!$F$55,Listas!$G$55,""))</f>
        <v/>
      </c>
      <c r="AE204" s="202"/>
      <c r="AF204" s="121" t="str">
        <f>+IF(AE204=Listas!$E$46,Listas!$F$46,IF(AE204=Listas!$E$47,Listas!$F$47,""))</f>
        <v/>
      </c>
      <c r="AG204" s="193" t="str">
        <f t="shared" si="40"/>
        <v/>
      </c>
      <c r="AH204" s="190"/>
      <c r="AI204" s="194"/>
      <c r="AJ204" s="195"/>
      <c r="AK204" s="180" t="str">
        <f t="shared" si="36"/>
        <v>Baja</v>
      </c>
      <c r="AL204" s="181">
        <f>IF(AD204=Listas!$G$53,AL203-(AL203*AG204),AL203)</f>
        <v>0.216</v>
      </c>
      <c r="AM204" s="508"/>
      <c r="AN204" s="180" t="str">
        <f t="shared" si="39"/>
        <v>Mayor</v>
      </c>
      <c r="AO204" s="181">
        <f>IF(AD204=Listas!$G$55,AO203-(AO203*AG204),AO203)</f>
        <v>0.8</v>
      </c>
      <c r="AP204" s="508"/>
      <c r="AQ204" s="470"/>
      <c r="AR204" s="470"/>
      <c r="AS204" s="470"/>
      <c r="AT204" s="473"/>
      <c r="AU204" s="476"/>
      <c r="AV204" s="424"/>
      <c r="AW204" s="265"/>
    </row>
    <row r="205" spans="2:53" ht="14.5" hidden="1" customHeight="1" x14ac:dyDescent="0.35">
      <c r="B205" s="462" t="s">
        <v>740</v>
      </c>
      <c r="C205" s="276"/>
      <c r="D205" s="482"/>
      <c r="E205" s="485"/>
      <c r="F205" s="488"/>
      <c r="G205" s="488"/>
      <c r="H205" s="491"/>
      <c r="I205" s="491"/>
      <c r="J205" s="494"/>
      <c r="K205" s="491"/>
      <c r="L205" s="497"/>
      <c r="M205" s="500"/>
      <c r="N205" s="506"/>
      <c r="O205" s="497"/>
      <c r="P205" s="503"/>
      <c r="Q205" s="506"/>
      <c r="R205" s="248"/>
      <c r="S205" s="503"/>
      <c r="T205" s="114" t="s">
        <v>261</v>
      </c>
      <c r="U205" s="115"/>
      <c r="V205" s="278"/>
      <c r="W205" s="278"/>
      <c r="X205" s="278"/>
      <c r="Y205" s="278"/>
      <c r="Z205" s="278"/>
      <c r="AA205" s="278"/>
      <c r="AB205" s="203"/>
      <c r="AC205" s="204" t="str">
        <f>IF(AB205=Listas!$B$46,Listas!$C$46,IF(AB205=Listas!$B$47,Listas!$C$47,IF(AB205=Listas!$B$48,Listas!$C$48,"")))</f>
        <v/>
      </c>
      <c r="AD205" s="205" t="str">
        <f>IF(OR(AB205=Listas!$F$53,AB205=Listas!$F$54),Listas!$G$53,IF(AB205=Listas!$F$55,Listas!$G$55,""))</f>
        <v/>
      </c>
      <c r="AE205" s="203"/>
      <c r="AF205" s="122" t="str">
        <f>+IF(AE205=Listas!$E$46,Listas!$F$46,IF(AE205=Listas!$E$47,Listas!$F$47,""))</f>
        <v/>
      </c>
      <c r="AG205" s="206" t="str">
        <f t="shared" si="40"/>
        <v/>
      </c>
      <c r="AH205" s="207"/>
      <c r="AI205" s="208"/>
      <c r="AJ205" s="209"/>
      <c r="AK205" s="182" t="str">
        <f t="shared" si="36"/>
        <v>Baja</v>
      </c>
      <c r="AL205" s="183">
        <f>IF(AD205=Listas!$G$53,AL204-(AL204*AG205),AL204)</f>
        <v>0.216</v>
      </c>
      <c r="AM205" s="509"/>
      <c r="AN205" s="182" t="str">
        <f t="shared" si="39"/>
        <v>Mayor</v>
      </c>
      <c r="AO205" s="183">
        <f>IF(AD205=Listas!$G$55,AO204-(AO204*AG205),AO204)</f>
        <v>0.8</v>
      </c>
      <c r="AP205" s="509"/>
      <c r="AQ205" s="471"/>
      <c r="AR205" s="471"/>
      <c r="AS205" s="471"/>
      <c r="AT205" s="474"/>
      <c r="AU205" s="477"/>
      <c r="AV205" s="427"/>
      <c r="AW205" s="269"/>
    </row>
    <row r="206" spans="2:53" ht="16" thickTop="1" x14ac:dyDescent="0.35"/>
  </sheetData>
  <sheetProtection algorithmName="SHA-512" hashValue="jW4Bnw+luMewwVRgP6KgFQybvDzIdBSohueX6CUElfFRw8fTZX5ToMj3jjXU/EFVHhmJfPGF+If+2DI1/QmULA==" saltValue="4ehEQa66f1kHfvLAzpstag==" spinCount="100000" sheet="1" sort="0" autoFilter="0"/>
  <mergeCells count="520">
    <mergeCell ref="AV1:BA4"/>
    <mergeCell ref="V9:V11"/>
    <mergeCell ref="W9:W11"/>
    <mergeCell ref="X9:X11"/>
    <mergeCell ref="Y9:Y11"/>
    <mergeCell ref="Z9:Z11"/>
    <mergeCell ref="AA9:AA11"/>
    <mergeCell ref="AX10:AX11"/>
    <mergeCell ref="AY10:AY11"/>
    <mergeCell ref="AZ10:AZ11"/>
    <mergeCell ref="BA10:BA11"/>
    <mergeCell ref="AW8:BA9"/>
    <mergeCell ref="AQ10:AQ11"/>
    <mergeCell ref="AR10:AR11"/>
    <mergeCell ref="E1:AU1"/>
    <mergeCell ref="E2:AU4"/>
    <mergeCell ref="B5:F5"/>
    <mergeCell ref="B1:D4"/>
    <mergeCell ref="P10:P11"/>
    <mergeCell ref="Q10:Q11"/>
    <mergeCell ref="S10:S11"/>
    <mergeCell ref="E10:E11"/>
    <mergeCell ref="AQ64:AQ73"/>
    <mergeCell ref="AR64:AR73"/>
    <mergeCell ref="AS64:AS73"/>
    <mergeCell ref="AT64:AT73"/>
    <mergeCell ref="AU64:AU73"/>
    <mergeCell ref="N64:N73"/>
    <mergeCell ref="O64:O73"/>
    <mergeCell ref="P64:P73"/>
    <mergeCell ref="Q64:Q73"/>
    <mergeCell ref="S64:S73"/>
    <mergeCell ref="AM64:AM73"/>
    <mergeCell ref="AP64:AP73"/>
    <mergeCell ref="N196:N205"/>
    <mergeCell ref="B64:B73"/>
    <mergeCell ref="D64:D73"/>
    <mergeCell ref="E64:E73"/>
    <mergeCell ref="F64:F73"/>
    <mergeCell ref="G64:G73"/>
    <mergeCell ref="H64:H73"/>
    <mergeCell ref="I64:I73"/>
    <mergeCell ref="J64:J73"/>
    <mergeCell ref="K64:K73"/>
    <mergeCell ref="L64:L73"/>
    <mergeCell ref="M64:M73"/>
    <mergeCell ref="B95:B104"/>
    <mergeCell ref="D95:D104"/>
    <mergeCell ref="F95:F104"/>
    <mergeCell ref="G95:G104"/>
    <mergeCell ref="H95:H104"/>
    <mergeCell ref="I95:I104"/>
    <mergeCell ref="L74:L83"/>
    <mergeCell ref="M74:M83"/>
    <mergeCell ref="E74:E83"/>
    <mergeCell ref="E85:E94"/>
    <mergeCell ref="B74:B76"/>
    <mergeCell ref="B175:BA175"/>
    <mergeCell ref="E13:E22"/>
    <mergeCell ref="F13:F22"/>
    <mergeCell ref="G13:G22"/>
    <mergeCell ref="L8:S9"/>
    <mergeCell ref="AB9:AJ9"/>
    <mergeCell ref="I10:I11"/>
    <mergeCell ref="J10:J11"/>
    <mergeCell ref="O10:O11"/>
    <mergeCell ref="B8:K9"/>
    <mergeCell ref="L10:L11"/>
    <mergeCell ref="N10:N11"/>
    <mergeCell ref="T8:AJ8"/>
    <mergeCell ref="H10:H11"/>
    <mergeCell ref="B10:B11"/>
    <mergeCell ref="F10:F11"/>
    <mergeCell ref="B13:B22"/>
    <mergeCell ref="M13:M22"/>
    <mergeCell ref="M10:M11"/>
    <mergeCell ref="L13:L22"/>
    <mergeCell ref="H13:H22"/>
    <mergeCell ref="I13:I22"/>
    <mergeCell ref="J13:J22"/>
    <mergeCell ref="K13:K22"/>
    <mergeCell ref="G54:G63"/>
    <mergeCell ref="H54:H63"/>
    <mergeCell ref="I54:I63"/>
    <mergeCell ref="J54:J63"/>
    <mergeCell ref="K54:K63"/>
    <mergeCell ref="P54:P63"/>
    <mergeCell ref="Q54:Q63"/>
    <mergeCell ref="E44:E53"/>
    <mergeCell ref="AP34:AP43"/>
    <mergeCell ref="E34:E43"/>
    <mergeCell ref="AM34:AM43"/>
    <mergeCell ref="AM54:AM63"/>
    <mergeCell ref="AP54:AP63"/>
    <mergeCell ref="E54:E63"/>
    <mergeCell ref="O54:O63"/>
    <mergeCell ref="F54:F63"/>
    <mergeCell ref="N54:N63"/>
    <mergeCell ref="M54:M63"/>
    <mergeCell ref="L54:L63"/>
    <mergeCell ref="B24:B33"/>
    <mergeCell ref="E24:E33"/>
    <mergeCell ref="AV10:AV11"/>
    <mergeCell ref="AK10:AK11"/>
    <mergeCell ref="AL10:AL11"/>
    <mergeCell ref="AP10:AP11"/>
    <mergeCell ref="AO10:AO11"/>
    <mergeCell ref="AN10:AN11"/>
    <mergeCell ref="P13:P22"/>
    <mergeCell ref="Q13:Q22"/>
    <mergeCell ref="S13:S22"/>
    <mergeCell ref="AT10:AT11"/>
    <mergeCell ref="AT13:AT22"/>
    <mergeCell ref="AB10:AG10"/>
    <mergeCell ref="AH10:AJ10"/>
    <mergeCell ref="U9:U11"/>
    <mergeCell ref="O13:O22"/>
    <mergeCell ref="G10:G11"/>
    <mergeCell ref="K10:K11"/>
    <mergeCell ref="AS10:AS11"/>
    <mergeCell ref="AS13:AS22"/>
    <mergeCell ref="AM10:AM11"/>
    <mergeCell ref="AM13:AM22"/>
    <mergeCell ref="AP13:AP22"/>
    <mergeCell ref="B54:B63"/>
    <mergeCell ref="AR54:AR63"/>
    <mergeCell ref="N13:N22"/>
    <mergeCell ref="D13:D22"/>
    <mergeCell ref="D10:D11"/>
    <mergeCell ref="AU24:AU33"/>
    <mergeCell ref="B34:B43"/>
    <mergeCell ref="D34:D43"/>
    <mergeCell ref="F34:F43"/>
    <mergeCell ref="G34:G43"/>
    <mergeCell ref="H34:H43"/>
    <mergeCell ref="I34:I43"/>
    <mergeCell ref="J34:J43"/>
    <mergeCell ref="K34:K43"/>
    <mergeCell ref="L34:L43"/>
    <mergeCell ref="M34:M43"/>
    <mergeCell ref="N34:N43"/>
    <mergeCell ref="O34:O43"/>
    <mergeCell ref="P34:P43"/>
    <mergeCell ref="Q34:Q43"/>
    <mergeCell ref="S34:S43"/>
    <mergeCell ref="AT34:AT43"/>
    <mergeCell ref="AU34:AU43"/>
    <mergeCell ref="I24:I33"/>
    <mergeCell ref="D74:D83"/>
    <mergeCell ref="AM74:AM83"/>
    <mergeCell ref="D24:D33"/>
    <mergeCell ref="AT54:AT63"/>
    <mergeCell ref="AU54:AU63"/>
    <mergeCell ref="B44:B53"/>
    <mergeCell ref="D44:D53"/>
    <mergeCell ref="F44:F53"/>
    <mergeCell ref="G44:G53"/>
    <mergeCell ref="H44:H53"/>
    <mergeCell ref="I44:I53"/>
    <mergeCell ref="J44:J53"/>
    <mergeCell ref="K44:K53"/>
    <mergeCell ref="L44:L53"/>
    <mergeCell ref="M44:M53"/>
    <mergeCell ref="N44:N53"/>
    <mergeCell ref="O44:O53"/>
    <mergeCell ref="P44:P53"/>
    <mergeCell ref="Q44:Q53"/>
    <mergeCell ref="S44:S53"/>
    <mergeCell ref="AT44:AT53"/>
    <mergeCell ref="AU44:AU53"/>
    <mergeCell ref="S54:S63"/>
    <mergeCell ref="D54:D63"/>
    <mergeCell ref="E95:E104"/>
    <mergeCell ref="J74:J83"/>
    <mergeCell ref="K74:K83"/>
    <mergeCell ref="AM85:AM94"/>
    <mergeCell ref="AP85:AP94"/>
    <mergeCell ref="AQ85:AQ94"/>
    <mergeCell ref="AR85:AR94"/>
    <mergeCell ref="AS85:AS94"/>
    <mergeCell ref="AU74:AU83"/>
    <mergeCell ref="M85:M94"/>
    <mergeCell ref="N85:N94"/>
    <mergeCell ref="O85:O94"/>
    <mergeCell ref="P85:P94"/>
    <mergeCell ref="AP74:AP83"/>
    <mergeCell ref="F74:F83"/>
    <mergeCell ref="G74:G83"/>
    <mergeCell ref="H74:H83"/>
    <mergeCell ref="I74:I83"/>
    <mergeCell ref="N74:N83"/>
    <mergeCell ref="O74:O83"/>
    <mergeCell ref="S74:S83"/>
    <mergeCell ref="AT74:AT83"/>
    <mergeCell ref="F85:F94"/>
    <mergeCell ref="G85:G94"/>
    <mergeCell ref="AT105:AT114"/>
    <mergeCell ref="AU105:AU114"/>
    <mergeCell ref="J95:J104"/>
    <mergeCell ref="K95:K104"/>
    <mergeCell ref="L95:L104"/>
    <mergeCell ref="M95:M104"/>
    <mergeCell ref="N95:N104"/>
    <mergeCell ref="O95:O104"/>
    <mergeCell ref="P95:P104"/>
    <mergeCell ref="Q95:Q104"/>
    <mergeCell ref="S95:S104"/>
    <mergeCell ref="AM95:AM104"/>
    <mergeCell ref="AP95:AP104"/>
    <mergeCell ref="AQ95:AQ104"/>
    <mergeCell ref="AR95:AR104"/>
    <mergeCell ref="AS95:AS104"/>
    <mergeCell ref="AT95:AT104"/>
    <mergeCell ref="AU95:AU104"/>
    <mergeCell ref="AM105:AM114"/>
    <mergeCell ref="AP105:AP114"/>
    <mergeCell ref="AQ105:AQ114"/>
    <mergeCell ref="AR105:AR114"/>
    <mergeCell ref="AS105:AS114"/>
    <mergeCell ref="S105:S114"/>
    <mergeCell ref="AT115:AT124"/>
    <mergeCell ref="J115:J124"/>
    <mergeCell ref="K115:K124"/>
    <mergeCell ref="L115:L124"/>
    <mergeCell ref="M115:M124"/>
    <mergeCell ref="N115:N124"/>
    <mergeCell ref="O115:O124"/>
    <mergeCell ref="P115:P124"/>
    <mergeCell ref="Q115:Q124"/>
    <mergeCell ref="AM115:AM124"/>
    <mergeCell ref="AP115:AP124"/>
    <mergeCell ref="AQ115:AQ124"/>
    <mergeCell ref="AR115:AR124"/>
    <mergeCell ref="AS115:AS124"/>
    <mergeCell ref="D135:D144"/>
    <mergeCell ref="E135:E144"/>
    <mergeCell ref="F135:F144"/>
    <mergeCell ref="G135:G144"/>
    <mergeCell ref="G125:G134"/>
    <mergeCell ref="D125:D134"/>
    <mergeCell ref="B105:B114"/>
    <mergeCell ref="D105:D114"/>
    <mergeCell ref="E125:E134"/>
    <mergeCell ref="B115:B124"/>
    <mergeCell ref="D115:D124"/>
    <mergeCell ref="F125:F134"/>
    <mergeCell ref="F105:F114"/>
    <mergeCell ref="G105:G114"/>
    <mergeCell ref="B125:B154"/>
    <mergeCell ref="D145:D154"/>
    <mergeCell ref="E145:E154"/>
    <mergeCell ref="F145:F154"/>
    <mergeCell ref="G145:G154"/>
    <mergeCell ref="G115:G124"/>
    <mergeCell ref="F115:F124"/>
    <mergeCell ref="E105:E114"/>
    <mergeCell ref="E115:E124"/>
    <mergeCell ref="BM14:BT14"/>
    <mergeCell ref="BP15:BT15"/>
    <mergeCell ref="BM18:BM22"/>
    <mergeCell ref="BV14:BY14"/>
    <mergeCell ref="CA14:CE14"/>
    <mergeCell ref="H135:H144"/>
    <mergeCell ref="I135:I144"/>
    <mergeCell ref="J135:J144"/>
    <mergeCell ref="K135:K144"/>
    <mergeCell ref="L135:L144"/>
    <mergeCell ref="M135:M144"/>
    <mergeCell ref="O135:O144"/>
    <mergeCell ref="P135:P144"/>
    <mergeCell ref="M125:M134"/>
    <mergeCell ref="N125:N134"/>
    <mergeCell ref="O125:O134"/>
    <mergeCell ref="P125:P134"/>
    <mergeCell ref="Q125:Q134"/>
    <mergeCell ref="S125:S134"/>
    <mergeCell ref="AT125:AT134"/>
    <mergeCell ref="AU125:AU134"/>
    <mergeCell ref="AU13:AU22"/>
    <mergeCell ref="AU115:AU124"/>
    <mergeCell ref="S115:S124"/>
    <mergeCell ref="AT135:AT144"/>
    <mergeCell ref="AU135:AU144"/>
    <mergeCell ref="AM125:AM134"/>
    <mergeCell ref="AP125:AP134"/>
    <mergeCell ref="AQ125:AQ134"/>
    <mergeCell ref="AR125:AR134"/>
    <mergeCell ref="AS125:AS134"/>
    <mergeCell ref="AM135:AM144"/>
    <mergeCell ref="AP135:AP144"/>
    <mergeCell ref="AQ135:AQ144"/>
    <mergeCell ref="AR135:AR144"/>
    <mergeCell ref="AS135:AS144"/>
    <mergeCell ref="AS34:AS43"/>
    <mergeCell ref="AS44:AS53"/>
    <mergeCell ref="AS74:AS83"/>
    <mergeCell ref="Q24:Q33"/>
    <mergeCell ref="Q85:Q94"/>
    <mergeCell ref="S85:S94"/>
    <mergeCell ref="O24:O33"/>
    <mergeCell ref="AR34:AR43"/>
    <mergeCell ref="AM44:AM53"/>
    <mergeCell ref="AP44:AP53"/>
    <mergeCell ref="AQ44:AQ53"/>
    <mergeCell ref="AR44:AR53"/>
    <mergeCell ref="AQ54:AQ63"/>
    <mergeCell ref="AQ74:AQ83"/>
    <mergeCell ref="AR74:AR83"/>
    <mergeCell ref="B84:BA84"/>
    <mergeCell ref="AS54:AS63"/>
    <mergeCell ref="M24:M33"/>
    <mergeCell ref="N24:N33"/>
    <mergeCell ref="P24:P33"/>
    <mergeCell ref="AT85:AT94"/>
    <mergeCell ref="AU85:AU94"/>
    <mergeCell ref="B85:B94"/>
    <mergeCell ref="D85:D94"/>
    <mergeCell ref="S24:S33"/>
    <mergeCell ref="AW10:AW11"/>
    <mergeCell ref="AT8:AV9"/>
    <mergeCell ref="AU10:AU11"/>
    <mergeCell ref="AT24:AT33"/>
    <mergeCell ref="AK8:AS8"/>
    <mergeCell ref="AK9:AP9"/>
    <mergeCell ref="AM24:AM33"/>
    <mergeCell ref="AP24:AP33"/>
    <mergeCell ref="AQ24:AQ33"/>
    <mergeCell ref="AR24:AR33"/>
    <mergeCell ref="AS24:AS33"/>
    <mergeCell ref="AQ34:AQ43"/>
    <mergeCell ref="AQ13:AQ22"/>
    <mergeCell ref="AR13:AR22"/>
    <mergeCell ref="T9:T11"/>
    <mergeCell ref="AQ9:AS9"/>
    <mergeCell ref="B12:BA12"/>
    <mergeCell ref="B23:BA23"/>
    <mergeCell ref="Q135:Q144"/>
    <mergeCell ref="S135:S144"/>
    <mergeCell ref="F24:F33"/>
    <mergeCell ref="G24:G33"/>
    <mergeCell ref="H24:H33"/>
    <mergeCell ref="J24:J33"/>
    <mergeCell ref="K24:K33"/>
    <mergeCell ref="L24:L33"/>
    <mergeCell ref="H125:H134"/>
    <mergeCell ref="I125:I134"/>
    <mergeCell ref="J125:J134"/>
    <mergeCell ref="K125:K134"/>
    <mergeCell ref="L125:L134"/>
    <mergeCell ref="M105:M114"/>
    <mergeCell ref="N105:N114"/>
    <mergeCell ref="O105:O114"/>
    <mergeCell ref="P74:P83"/>
    <mergeCell ref="Q74:Q83"/>
    <mergeCell ref="P105:P114"/>
    <mergeCell ref="Q105:Q114"/>
    <mergeCell ref="J105:J114"/>
    <mergeCell ref="K105:K114"/>
    <mergeCell ref="L105:L114"/>
    <mergeCell ref="H115:H124"/>
    <mergeCell ref="H145:H154"/>
    <mergeCell ref="I145:I154"/>
    <mergeCell ref="J145:J154"/>
    <mergeCell ref="K145:K154"/>
    <mergeCell ref="L145:L154"/>
    <mergeCell ref="M145:M154"/>
    <mergeCell ref="O145:O154"/>
    <mergeCell ref="P145:P154"/>
    <mergeCell ref="Q145:Q154"/>
    <mergeCell ref="I115:I124"/>
    <mergeCell ref="H105:H114"/>
    <mergeCell ref="I105:I114"/>
    <mergeCell ref="H85:H94"/>
    <mergeCell ref="I85:I94"/>
    <mergeCell ref="J85:J94"/>
    <mergeCell ref="K85:K94"/>
    <mergeCell ref="L85:L94"/>
    <mergeCell ref="AP145:AP154"/>
    <mergeCell ref="AQ145:AQ154"/>
    <mergeCell ref="L155:L164"/>
    <mergeCell ref="M155:M164"/>
    <mergeCell ref="O155:O164"/>
    <mergeCell ref="P155:P164"/>
    <mergeCell ref="Q155:Q164"/>
    <mergeCell ref="S155:S164"/>
    <mergeCell ref="AM155:AM164"/>
    <mergeCell ref="AP155:AP164"/>
    <mergeCell ref="AQ155:AQ164"/>
    <mergeCell ref="B155:B164"/>
    <mergeCell ref="D155:D164"/>
    <mergeCell ref="E155:E164"/>
    <mergeCell ref="F155:F164"/>
    <mergeCell ref="G155:G164"/>
    <mergeCell ref="H155:H164"/>
    <mergeCell ref="I155:I164"/>
    <mergeCell ref="J155:J164"/>
    <mergeCell ref="K155:K164"/>
    <mergeCell ref="L165:L174"/>
    <mergeCell ref="M165:M174"/>
    <mergeCell ref="O165:O174"/>
    <mergeCell ref="P165:P174"/>
    <mergeCell ref="Q165:Q174"/>
    <mergeCell ref="S165:S174"/>
    <mergeCell ref="AM165:AM174"/>
    <mergeCell ref="AP165:AP174"/>
    <mergeCell ref="AQ165:AQ174"/>
    <mergeCell ref="N165:N174"/>
    <mergeCell ref="B165:B174"/>
    <mergeCell ref="D165:D174"/>
    <mergeCell ref="E165:E174"/>
    <mergeCell ref="F165:F174"/>
    <mergeCell ref="G165:G174"/>
    <mergeCell ref="H165:H174"/>
    <mergeCell ref="I165:I174"/>
    <mergeCell ref="J165:J174"/>
    <mergeCell ref="K165:K174"/>
    <mergeCell ref="C165:C166"/>
    <mergeCell ref="D176:D185"/>
    <mergeCell ref="E176:E185"/>
    <mergeCell ref="F176:F185"/>
    <mergeCell ref="G176:G185"/>
    <mergeCell ref="H176:H185"/>
    <mergeCell ref="I176:I185"/>
    <mergeCell ref="J176:J185"/>
    <mergeCell ref="K176:K185"/>
    <mergeCell ref="B176:B195"/>
    <mergeCell ref="D186:D195"/>
    <mergeCell ref="E186:E195"/>
    <mergeCell ref="F186:F195"/>
    <mergeCell ref="G186:G195"/>
    <mergeCell ref="H186:H195"/>
    <mergeCell ref="I186:I195"/>
    <mergeCell ref="J186:J195"/>
    <mergeCell ref="K186:K195"/>
    <mergeCell ref="C176:C178"/>
    <mergeCell ref="C186:C187"/>
    <mergeCell ref="M186:M195"/>
    <mergeCell ref="O186:O195"/>
    <mergeCell ref="P186:P195"/>
    <mergeCell ref="Q186:Q195"/>
    <mergeCell ref="S186:S195"/>
    <mergeCell ref="AM186:AM195"/>
    <mergeCell ref="AP186:AP195"/>
    <mergeCell ref="AQ186:AQ195"/>
    <mergeCell ref="L176:L185"/>
    <mergeCell ref="M176:M185"/>
    <mergeCell ref="O176:O185"/>
    <mergeCell ref="P176:P185"/>
    <mergeCell ref="Q176:Q185"/>
    <mergeCell ref="S176:S185"/>
    <mergeCell ref="AM176:AM185"/>
    <mergeCell ref="AP176:AP185"/>
    <mergeCell ref="AQ176:AQ185"/>
    <mergeCell ref="N176:N185"/>
    <mergeCell ref="N186:N195"/>
    <mergeCell ref="L186:L195"/>
    <mergeCell ref="AS196:AS205"/>
    <mergeCell ref="AR176:AR185"/>
    <mergeCell ref="AS176:AS185"/>
    <mergeCell ref="AT176:AT185"/>
    <mergeCell ref="AU176:AU185"/>
    <mergeCell ref="N135:N144"/>
    <mergeCell ref="N145:N154"/>
    <mergeCell ref="AT155:AT164"/>
    <mergeCell ref="AU155:AU164"/>
    <mergeCell ref="AR165:AR174"/>
    <mergeCell ref="AS165:AS174"/>
    <mergeCell ref="AT165:AT174"/>
    <mergeCell ref="AU165:AU174"/>
    <mergeCell ref="AR145:AR154"/>
    <mergeCell ref="AS145:AS154"/>
    <mergeCell ref="AT145:AT154"/>
    <mergeCell ref="AU145:AU154"/>
    <mergeCell ref="AR155:AR164"/>
    <mergeCell ref="AS155:AS164"/>
    <mergeCell ref="AT196:AT205"/>
    <mergeCell ref="AU196:AU205"/>
    <mergeCell ref="N155:N164"/>
    <mergeCell ref="S145:S154"/>
    <mergeCell ref="AM145:AM154"/>
    <mergeCell ref="AR186:AR195"/>
    <mergeCell ref="AS186:AS195"/>
    <mergeCell ref="AT186:AT195"/>
    <mergeCell ref="AU186:AU195"/>
    <mergeCell ref="B196:B205"/>
    <mergeCell ref="D196:D205"/>
    <mergeCell ref="E196:E205"/>
    <mergeCell ref="F196:F205"/>
    <mergeCell ref="G196:G205"/>
    <mergeCell ref="H196:H205"/>
    <mergeCell ref="I196:I205"/>
    <mergeCell ref="J196:J205"/>
    <mergeCell ref="K196:K205"/>
    <mergeCell ref="L196:L205"/>
    <mergeCell ref="M196:M205"/>
    <mergeCell ref="O196:O205"/>
    <mergeCell ref="P196:P205"/>
    <mergeCell ref="Q196:Q205"/>
    <mergeCell ref="S196:S205"/>
    <mergeCell ref="AM196:AM205"/>
    <mergeCell ref="AP196:AP205"/>
    <mergeCell ref="C196:C197"/>
    <mergeCell ref="AQ196:AQ205"/>
    <mergeCell ref="AR196:AR205"/>
    <mergeCell ref="C44:C47"/>
    <mergeCell ref="C10:C11"/>
    <mergeCell ref="C95:C97"/>
    <mergeCell ref="C105:C107"/>
    <mergeCell ref="C115:C117"/>
    <mergeCell ref="C125:C126"/>
    <mergeCell ref="C135:C137"/>
    <mergeCell ref="C145:C149"/>
    <mergeCell ref="C155:C156"/>
    <mergeCell ref="C13:C16"/>
    <mergeCell ref="C24:C26"/>
    <mergeCell ref="C34:C35"/>
    <mergeCell ref="C54:C55"/>
    <mergeCell ref="C64:C68"/>
    <mergeCell ref="C74:C76"/>
    <mergeCell ref="C85:C86"/>
  </mergeCells>
  <conditionalFormatting sqref="M13:N13 M24:N24 M34:N34 M44:N44 M54:N54 M74:N74 M85:N85 M95:N95 M105:N105 M115:N115 M125:N125 M135:N135">
    <cfRule type="cellIs" dxfId="1044" priority="6370" operator="equal">
      <formula>"Muy Alta"</formula>
    </cfRule>
    <cfRule type="cellIs" dxfId="1043" priority="6371" operator="equal">
      <formula>"Alta"</formula>
    </cfRule>
    <cfRule type="cellIs" dxfId="1042" priority="6372" operator="equal">
      <formula>"Media"</formula>
    </cfRule>
    <cfRule type="cellIs" dxfId="1041" priority="6609" operator="equal">
      <formula>"Baja"</formula>
    </cfRule>
    <cfRule type="cellIs" dxfId="1040" priority="6610" operator="equal">
      <formula>"Muy Baja"</formula>
    </cfRule>
  </conditionalFormatting>
  <conditionalFormatting sqref="M64:N64">
    <cfRule type="cellIs" dxfId="1039" priority="134" operator="equal">
      <formula>"Muy Alta"</formula>
    </cfRule>
    <cfRule type="cellIs" dxfId="1038" priority="135" operator="equal">
      <formula>"Alta"</formula>
    </cfRule>
    <cfRule type="cellIs" dxfId="1037" priority="136" operator="equal">
      <formula>"Media"</formula>
    </cfRule>
    <cfRule type="cellIs" dxfId="1036" priority="137" operator="equal">
      <formula>"Baja"</formula>
    </cfRule>
    <cfRule type="cellIs" dxfId="1035" priority="138" operator="equal">
      <formula>"Muy Baja"</formula>
    </cfRule>
  </conditionalFormatting>
  <conditionalFormatting sqref="M145:N145">
    <cfRule type="cellIs" dxfId="1034" priority="736" operator="equal">
      <formula>"Muy Alta"</formula>
    </cfRule>
    <cfRule type="cellIs" dxfId="1033" priority="737" operator="equal">
      <formula>"Alta"</formula>
    </cfRule>
    <cfRule type="cellIs" dxfId="1032" priority="738" operator="equal">
      <formula>"Media"</formula>
    </cfRule>
    <cfRule type="cellIs" dxfId="1031" priority="739" operator="equal">
      <formula>"Baja"</formula>
    </cfRule>
    <cfRule type="cellIs" dxfId="1030" priority="740" operator="equal">
      <formula>"Muy Baja"</formula>
    </cfRule>
  </conditionalFormatting>
  <conditionalFormatting sqref="M155:N155">
    <cfRule type="cellIs" dxfId="1029" priority="650" operator="equal">
      <formula>"Muy Alta"</formula>
    </cfRule>
    <cfRule type="cellIs" dxfId="1028" priority="651" operator="equal">
      <formula>"Alta"</formula>
    </cfRule>
    <cfRule type="cellIs" dxfId="1027" priority="652" operator="equal">
      <formula>"Media"</formula>
    </cfRule>
    <cfRule type="cellIs" dxfId="1026" priority="653" operator="equal">
      <formula>"Baja"</formula>
    </cfRule>
    <cfRule type="cellIs" dxfId="1025" priority="654" operator="equal">
      <formula>"Muy Baja"</formula>
    </cfRule>
  </conditionalFormatting>
  <conditionalFormatting sqref="M165:N165">
    <cfRule type="cellIs" dxfId="1024" priority="564" operator="equal">
      <formula>"Muy Alta"</formula>
    </cfRule>
    <cfRule type="cellIs" dxfId="1023" priority="565" operator="equal">
      <formula>"Alta"</formula>
    </cfRule>
    <cfRule type="cellIs" dxfId="1022" priority="566" operator="equal">
      <formula>"Media"</formula>
    </cfRule>
    <cfRule type="cellIs" dxfId="1021" priority="567" operator="equal">
      <formula>"Baja"</formula>
    </cfRule>
    <cfRule type="cellIs" dxfId="1020" priority="568" operator="equal">
      <formula>"Muy Baja"</formula>
    </cfRule>
  </conditionalFormatting>
  <conditionalFormatting sqref="M176:N176">
    <cfRule type="cellIs" dxfId="1019" priority="478" operator="equal">
      <formula>"Muy Alta"</formula>
    </cfRule>
    <cfRule type="cellIs" dxfId="1018" priority="479" operator="equal">
      <formula>"Alta"</formula>
    </cfRule>
    <cfRule type="cellIs" dxfId="1017" priority="480" operator="equal">
      <formula>"Media"</formula>
    </cfRule>
    <cfRule type="cellIs" dxfId="1016" priority="481" operator="equal">
      <formula>"Baja"</formula>
    </cfRule>
    <cfRule type="cellIs" dxfId="1015" priority="482" operator="equal">
      <formula>"Muy Baja"</formula>
    </cfRule>
  </conditionalFormatting>
  <conditionalFormatting sqref="M186:N186">
    <cfRule type="cellIs" dxfId="1014" priority="392" operator="equal">
      <formula>"Muy Alta"</formula>
    </cfRule>
    <cfRule type="cellIs" dxfId="1013" priority="393" operator="equal">
      <formula>"Alta"</formula>
    </cfRule>
    <cfRule type="cellIs" dxfId="1012" priority="394" operator="equal">
      <formula>"Media"</formula>
    </cfRule>
    <cfRule type="cellIs" dxfId="1011" priority="395" operator="equal">
      <formula>"Baja"</formula>
    </cfRule>
    <cfRule type="cellIs" dxfId="1010" priority="396" operator="equal">
      <formula>"Muy Baja"</formula>
    </cfRule>
  </conditionalFormatting>
  <conditionalFormatting sqref="M196:N196">
    <cfRule type="cellIs" dxfId="1009" priority="306" operator="equal">
      <formula>"Muy Alta"</formula>
    </cfRule>
    <cfRule type="cellIs" dxfId="1008" priority="307" operator="equal">
      <formula>"Alta"</formula>
    </cfRule>
    <cfRule type="cellIs" dxfId="1007" priority="308" operator="equal">
      <formula>"Media"</formula>
    </cfRule>
    <cfRule type="cellIs" dxfId="1006" priority="309" operator="equal">
      <formula>"Baja"</formula>
    </cfRule>
    <cfRule type="cellIs" dxfId="1005" priority="310" operator="equal">
      <formula>"Muy Baja"</formula>
    </cfRule>
  </conditionalFormatting>
  <conditionalFormatting sqref="P13">
    <cfRule type="containsText" dxfId="1004" priority="2480" operator="containsText" text="Leve">
      <formula>NOT(ISERROR(SEARCH("Leve",P13)))</formula>
    </cfRule>
    <cfRule type="containsText" dxfId="1003" priority="2481" operator="containsText" text="Menor">
      <formula>NOT(ISERROR(SEARCH("Menor",P13)))</formula>
    </cfRule>
    <cfRule type="containsText" dxfId="1002" priority="2482" operator="containsText" text="Moderado">
      <formula>NOT(ISERROR(SEARCH("Moderado",P13)))</formula>
    </cfRule>
    <cfRule type="containsText" dxfId="1001" priority="2483" operator="containsText" text="Mayor">
      <formula>NOT(ISERROR(SEARCH("Mayor",P13)))</formula>
    </cfRule>
    <cfRule type="containsText" dxfId="1000" priority="2484" operator="containsText" text="Catastrófico">
      <formula>NOT(ISERROR(SEARCH("Catastrófico",P13)))</formula>
    </cfRule>
    <cfRule type="cellIs" dxfId="987" priority="2498" operator="equal">
      <formula>"Muy Alta"</formula>
    </cfRule>
    <cfRule type="cellIs" dxfId="986" priority="2499" operator="equal">
      <formula>"Alta"</formula>
    </cfRule>
    <cfRule type="cellIs" dxfId="985" priority="2500" operator="equal">
      <formula>"Media"</formula>
    </cfRule>
    <cfRule type="cellIs" dxfId="984" priority="2501" operator="equal">
      <formula>"Baja"</formula>
    </cfRule>
    <cfRule type="cellIs" dxfId="983" priority="2502" operator="equal">
      <formula>"Muy Baja"</formula>
    </cfRule>
  </conditionalFormatting>
  <conditionalFormatting sqref="P24">
    <cfRule type="containsText" dxfId="982" priority="1433" operator="containsText" text="Leve">
      <formula>NOT(ISERROR(SEARCH("Leve",P24)))</formula>
    </cfRule>
    <cfRule type="containsText" dxfId="981" priority="1434" operator="containsText" text="Menor">
      <formula>NOT(ISERROR(SEARCH("Menor",P24)))</formula>
    </cfRule>
    <cfRule type="containsText" dxfId="980" priority="1435" operator="containsText" text="Moderado">
      <formula>NOT(ISERROR(SEARCH("Moderado",P24)))</formula>
    </cfRule>
    <cfRule type="containsText" dxfId="979" priority="1436" operator="containsText" text="Mayor">
      <formula>NOT(ISERROR(SEARCH("Mayor",P24)))</formula>
    </cfRule>
    <cfRule type="containsText" dxfId="978" priority="1437" operator="containsText" text="Catastrófico">
      <formula>NOT(ISERROR(SEARCH("Catastrófico",P24)))</formula>
    </cfRule>
    <cfRule type="cellIs" dxfId="965" priority="1451" operator="equal">
      <formula>"Muy Alta"</formula>
    </cfRule>
    <cfRule type="cellIs" dxfId="964" priority="1452" operator="equal">
      <formula>"Alta"</formula>
    </cfRule>
    <cfRule type="cellIs" dxfId="963" priority="1453" operator="equal">
      <formula>"Media"</formula>
    </cfRule>
    <cfRule type="cellIs" dxfId="962" priority="1454" operator="equal">
      <formula>"Baja"</formula>
    </cfRule>
    <cfRule type="cellIs" dxfId="961" priority="1455" operator="equal">
      <formula>"Muy Baja"</formula>
    </cfRule>
  </conditionalFormatting>
  <conditionalFormatting sqref="P34">
    <cfRule type="containsText" dxfId="960" priority="1377" operator="containsText" text="Leve">
      <formula>NOT(ISERROR(SEARCH("Leve",P34)))</formula>
    </cfRule>
    <cfRule type="containsText" dxfId="959" priority="1378" operator="containsText" text="Menor">
      <formula>NOT(ISERROR(SEARCH("Menor",P34)))</formula>
    </cfRule>
    <cfRule type="containsText" dxfId="958" priority="1379" operator="containsText" text="Moderado">
      <formula>NOT(ISERROR(SEARCH("Moderado",P34)))</formula>
    </cfRule>
    <cfRule type="containsText" dxfId="957" priority="1380" operator="containsText" text="Mayor">
      <formula>NOT(ISERROR(SEARCH("Mayor",P34)))</formula>
    </cfRule>
    <cfRule type="containsText" dxfId="956" priority="1381" operator="containsText" text="Catastrófico">
      <formula>NOT(ISERROR(SEARCH("Catastrófico",P34)))</formula>
    </cfRule>
    <cfRule type="cellIs" dxfId="943" priority="1395" operator="equal">
      <formula>"Muy Alta"</formula>
    </cfRule>
    <cfRule type="cellIs" dxfId="942" priority="1396" operator="equal">
      <formula>"Alta"</formula>
    </cfRule>
    <cfRule type="cellIs" dxfId="941" priority="1397" operator="equal">
      <formula>"Media"</formula>
    </cfRule>
    <cfRule type="cellIs" dxfId="940" priority="1398" operator="equal">
      <formula>"Baja"</formula>
    </cfRule>
    <cfRule type="cellIs" dxfId="939" priority="1399" operator="equal">
      <formula>"Muy Baja"</formula>
    </cfRule>
  </conditionalFormatting>
  <conditionalFormatting sqref="P44">
    <cfRule type="containsText" dxfId="938" priority="1321" operator="containsText" text="Leve">
      <formula>NOT(ISERROR(SEARCH("Leve",P44)))</formula>
    </cfRule>
    <cfRule type="containsText" dxfId="937" priority="1322" operator="containsText" text="Menor">
      <formula>NOT(ISERROR(SEARCH("Menor",P44)))</formula>
    </cfRule>
    <cfRule type="containsText" dxfId="936" priority="1323" operator="containsText" text="Moderado">
      <formula>NOT(ISERROR(SEARCH("Moderado",P44)))</formula>
    </cfRule>
    <cfRule type="containsText" dxfId="935" priority="1324" operator="containsText" text="Mayor">
      <formula>NOT(ISERROR(SEARCH("Mayor",P44)))</formula>
    </cfRule>
    <cfRule type="containsText" dxfId="934" priority="1325" operator="containsText" text="Catastrófico">
      <formula>NOT(ISERROR(SEARCH("Catastrófico",P44)))</formula>
    </cfRule>
    <cfRule type="cellIs" dxfId="921" priority="1339" operator="equal">
      <formula>"Muy Alta"</formula>
    </cfRule>
    <cfRule type="cellIs" dxfId="920" priority="1340" operator="equal">
      <formula>"Alta"</formula>
    </cfRule>
    <cfRule type="cellIs" dxfId="919" priority="1341" operator="equal">
      <formula>"Media"</formula>
    </cfRule>
    <cfRule type="cellIs" dxfId="918" priority="1342" operator="equal">
      <formula>"Baja"</formula>
    </cfRule>
    <cfRule type="cellIs" dxfId="917" priority="1343" operator="equal">
      <formula>"Muy Baja"</formula>
    </cfRule>
  </conditionalFormatting>
  <conditionalFormatting sqref="P54">
    <cfRule type="containsText" dxfId="916" priority="1265" operator="containsText" text="Leve">
      <formula>NOT(ISERROR(SEARCH("Leve",P54)))</formula>
    </cfRule>
    <cfRule type="containsText" dxfId="915" priority="1266" operator="containsText" text="Menor">
      <formula>NOT(ISERROR(SEARCH("Menor",P54)))</formula>
    </cfRule>
    <cfRule type="containsText" dxfId="914" priority="1267" operator="containsText" text="Moderado">
      <formula>NOT(ISERROR(SEARCH("Moderado",P54)))</formula>
    </cfRule>
    <cfRule type="containsText" dxfId="913" priority="1268" operator="containsText" text="Mayor">
      <formula>NOT(ISERROR(SEARCH("Mayor",P54)))</formula>
    </cfRule>
    <cfRule type="containsText" dxfId="912" priority="1269" operator="containsText" text="Catastrófico">
      <formula>NOT(ISERROR(SEARCH("Catastrófico",P54)))</formula>
    </cfRule>
    <cfRule type="cellIs" dxfId="899" priority="1283" operator="equal">
      <formula>"Muy Alta"</formula>
    </cfRule>
    <cfRule type="cellIs" dxfId="898" priority="1284" operator="equal">
      <formula>"Alta"</formula>
    </cfRule>
    <cfRule type="cellIs" dxfId="897" priority="1285" operator="equal">
      <formula>"Media"</formula>
    </cfRule>
    <cfRule type="cellIs" dxfId="896" priority="1286" operator="equal">
      <formula>"Baja"</formula>
    </cfRule>
    <cfRule type="cellIs" dxfId="895" priority="1287" operator="equal">
      <formula>"Muy Baja"</formula>
    </cfRule>
  </conditionalFormatting>
  <conditionalFormatting sqref="P64">
    <cfRule type="containsText" dxfId="894" priority="78" operator="containsText" text="Leve">
      <formula>NOT(ISERROR(SEARCH("Leve",P64)))</formula>
    </cfRule>
    <cfRule type="containsText" dxfId="893" priority="79" operator="containsText" text="Menor">
      <formula>NOT(ISERROR(SEARCH("Menor",P64)))</formula>
    </cfRule>
    <cfRule type="containsText" dxfId="892" priority="80" operator="containsText" text="Moderado">
      <formula>NOT(ISERROR(SEARCH("Moderado",P64)))</formula>
    </cfRule>
    <cfRule type="containsText" dxfId="891" priority="81" operator="containsText" text="Mayor">
      <formula>NOT(ISERROR(SEARCH("Mayor",P64)))</formula>
    </cfRule>
    <cfRule type="containsText" dxfId="890" priority="82" operator="containsText" text="Catastrófico">
      <formula>NOT(ISERROR(SEARCH("Catastrófico",P64)))</formula>
    </cfRule>
    <cfRule type="cellIs" dxfId="877" priority="96" operator="equal">
      <formula>"Muy Alta"</formula>
    </cfRule>
    <cfRule type="cellIs" dxfId="876" priority="97" operator="equal">
      <formula>"Alta"</formula>
    </cfRule>
    <cfRule type="cellIs" dxfId="875" priority="98" operator="equal">
      <formula>"Media"</formula>
    </cfRule>
    <cfRule type="cellIs" dxfId="874" priority="99" operator="equal">
      <formula>"Baja"</formula>
    </cfRule>
    <cfRule type="cellIs" dxfId="873" priority="100" operator="equal">
      <formula>"Muy Baja"</formula>
    </cfRule>
  </conditionalFormatting>
  <conditionalFormatting sqref="P74">
    <cfRule type="containsText" dxfId="872" priority="1209" operator="containsText" text="Leve">
      <formula>NOT(ISERROR(SEARCH("Leve",P74)))</formula>
    </cfRule>
    <cfRule type="containsText" dxfId="871" priority="1210" operator="containsText" text="Menor">
      <formula>NOT(ISERROR(SEARCH("Menor",P74)))</formula>
    </cfRule>
    <cfRule type="containsText" dxfId="870" priority="1211" operator="containsText" text="Moderado">
      <formula>NOT(ISERROR(SEARCH("Moderado",P74)))</formula>
    </cfRule>
    <cfRule type="containsText" dxfId="869" priority="1212" operator="containsText" text="Mayor">
      <formula>NOT(ISERROR(SEARCH("Mayor",P74)))</formula>
    </cfRule>
    <cfRule type="containsText" dxfId="868" priority="1213" operator="containsText" text="Catastrófico">
      <formula>NOT(ISERROR(SEARCH("Catastrófico",P74)))</formula>
    </cfRule>
    <cfRule type="cellIs" dxfId="855" priority="1227" operator="equal">
      <formula>"Muy Alta"</formula>
    </cfRule>
    <cfRule type="cellIs" dxfId="854" priority="1228" operator="equal">
      <formula>"Alta"</formula>
    </cfRule>
    <cfRule type="cellIs" dxfId="853" priority="1229" operator="equal">
      <formula>"Media"</formula>
    </cfRule>
    <cfRule type="cellIs" dxfId="852" priority="1230" operator="equal">
      <formula>"Baja"</formula>
    </cfRule>
    <cfRule type="cellIs" dxfId="851" priority="1231" operator="equal">
      <formula>"Muy Baja"</formula>
    </cfRule>
  </conditionalFormatting>
  <conditionalFormatting sqref="P85">
    <cfRule type="containsText" dxfId="850" priority="1153" operator="containsText" text="Leve">
      <formula>NOT(ISERROR(SEARCH("Leve",P85)))</formula>
    </cfRule>
    <cfRule type="containsText" dxfId="849" priority="1154" operator="containsText" text="Menor">
      <formula>NOT(ISERROR(SEARCH("Menor",P85)))</formula>
    </cfRule>
    <cfRule type="containsText" dxfId="848" priority="1155" operator="containsText" text="Moderado">
      <formula>NOT(ISERROR(SEARCH("Moderado",P85)))</formula>
    </cfRule>
    <cfRule type="containsText" dxfId="847" priority="1156" operator="containsText" text="Mayor">
      <formula>NOT(ISERROR(SEARCH("Mayor",P85)))</formula>
    </cfRule>
    <cfRule type="containsText" dxfId="846" priority="1157" operator="containsText" text="Catastrófico">
      <formula>NOT(ISERROR(SEARCH("Catastrófico",P85)))</formula>
    </cfRule>
    <cfRule type="cellIs" dxfId="833" priority="1171" operator="equal">
      <formula>"Muy Alta"</formula>
    </cfRule>
    <cfRule type="cellIs" dxfId="832" priority="1172" operator="equal">
      <formula>"Alta"</formula>
    </cfRule>
    <cfRule type="cellIs" dxfId="831" priority="1173" operator="equal">
      <formula>"Media"</formula>
    </cfRule>
    <cfRule type="cellIs" dxfId="830" priority="1174" operator="equal">
      <formula>"Baja"</formula>
    </cfRule>
    <cfRule type="cellIs" dxfId="829" priority="1175" operator="equal">
      <formula>"Muy Baja"</formula>
    </cfRule>
  </conditionalFormatting>
  <conditionalFormatting sqref="P95">
    <cfRule type="containsText" dxfId="828" priority="1097" operator="containsText" text="Leve">
      <formula>NOT(ISERROR(SEARCH("Leve",P95)))</formula>
    </cfRule>
    <cfRule type="containsText" dxfId="827" priority="1098" operator="containsText" text="Menor">
      <formula>NOT(ISERROR(SEARCH("Menor",P95)))</formula>
    </cfRule>
    <cfRule type="containsText" dxfId="826" priority="1099" operator="containsText" text="Moderado">
      <formula>NOT(ISERROR(SEARCH("Moderado",P95)))</formula>
    </cfRule>
    <cfRule type="containsText" dxfId="825" priority="1100" operator="containsText" text="Mayor">
      <formula>NOT(ISERROR(SEARCH("Mayor",P95)))</formula>
    </cfRule>
    <cfRule type="containsText" dxfId="824" priority="1101" operator="containsText" text="Catastrófico">
      <formula>NOT(ISERROR(SEARCH("Catastrófico",P95)))</formula>
    </cfRule>
    <cfRule type="cellIs" dxfId="811" priority="1115" operator="equal">
      <formula>"Muy Alta"</formula>
    </cfRule>
    <cfRule type="cellIs" dxfId="810" priority="1116" operator="equal">
      <formula>"Alta"</formula>
    </cfRule>
    <cfRule type="cellIs" dxfId="809" priority="1117" operator="equal">
      <formula>"Media"</formula>
    </cfRule>
    <cfRule type="cellIs" dxfId="808" priority="1118" operator="equal">
      <formula>"Baja"</formula>
    </cfRule>
    <cfRule type="cellIs" dxfId="807" priority="1119" operator="equal">
      <formula>"Muy Baja"</formula>
    </cfRule>
  </conditionalFormatting>
  <conditionalFormatting sqref="P105">
    <cfRule type="containsText" dxfId="806" priority="1041" operator="containsText" text="Leve">
      <formula>NOT(ISERROR(SEARCH("Leve",P105)))</formula>
    </cfRule>
    <cfRule type="containsText" dxfId="805" priority="1042" operator="containsText" text="Menor">
      <formula>NOT(ISERROR(SEARCH("Menor",P105)))</formula>
    </cfRule>
    <cfRule type="containsText" dxfId="804" priority="1043" operator="containsText" text="Moderado">
      <formula>NOT(ISERROR(SEARCH("Moderado",P105)))</formula>
    </cfRule>
    <cfRule type="containsText" dxfId="803" priority="1044" operator="containsText" text="Mayor">
      <formula>NOT(ISERROR(SEARCH("Mayor",P105)))</formula>
    </cfRule>
    <cfRule type="containsText" dxfId="802" priority="1045" operator="containsText" text="Catastrófico">
      <formula>NOT(ISERROR(SEARCH("Catastrófico",P105)))</formula>
    </cfRule>
    <cfRule type="cellIs" dxfId="789" priority="1059" operator="equal">
      <formula>"Muy Alta"</formula>
    </cfRule>
    <cfRule type="cellIs" dxfId="788" priority="1060" operator="equal">
      <formula>"Alta"</formula>
    </cfRule>
    <cfRule type="cellIs" dxfId="787" priority="1061" operator="equal">
      <formula>"Media"</formula>
    </cfRule>
    <cfRule type="cellIs" dxfId="786" priority="1062" operator="equal">
      <formula>"Baja"</formula>
    </cfRule>
    <cfRule type="cellIs" dxfId="785" priority="1063" operator="equal">
      <formula>"Muy Baja"</formula>
    </cfRule>
  </conditionalFormatting>
  <conditionalFormatting sqref="P115">
    <cfRule type="containsText" dxfId="784" priority="985" operator="containsText" text="Leve">
      <formula>NOT(ISERROR(SEARCH("Leve",P115)))</formula>
    </cfRule>
    <cfRule type="containsText" dxfId="783" priority="986" operator="containsText" text="Menor">
      <formula>NOT(ISERROR(SEARCH("Menor",P115)))</formula>
    </cfRule>
    <cfRule type="containsText" dxfId="782" priority="987" operator="containsText" text="Moderado">
      <formula>NOT(ISERROR(SEARCH("Moderado",P115)))</formula>
    </cfRule>
    <cfRule type="containsText" dxfId="781" priority="988" operator="containsText" text="Mayor">
      <formula>NOT(ISERROR(SEARCH("Mayor",P115)))</formula>
    </cfRule>
    <cfRule type="containsText" dxfId="780" priority="989" operator="containsText" text="Catastrófico">
      <formula>NOT(ISERROR(SEARCH("Catastrófico",P115)))</formula>
    </cfRule>
    <cfRule type="cellIs" dxfId="767" priority="1003" operator="equal">
      <formula>"Muy Alta"</formula>
    </cfRule>
    <cfRule type="cellIs" dxfId="766" priority="1004" operator="equal">
      <formula>"Alta"</formula>
    </cfRule>
    <cfRule type="cellIs" dxfId="765" priority="1005" operator="equal">
      <formula>"Media"</formula>
    </cfRule>
    <cfRule type="cellIs" dxfId="764" priority="1006" operator="equal">
      <formula>"Baja"</formula>
    </cfRule>
    <cfRule type="cellIs" dxfId="763" priority="1007" operator="equal">
      <formula>"Muy Baja"</formula>
    </cfRule>
  </conditionalFormatting>
  <conditionalFormatting sqref="P125">
    <cfRule type="containsText" dxfId="762" priority="929" operator="containsText" text="Leve">
      <formula>NOT(ISERROR(SEARCH("Leve",P125)))</formula>
    </cfRule>
    <cfRule type="containsText" dxfId="761" priority="930" operator="containsText" text="Menor">
      <formula>NOT(ISERROR(SEARCH("Menor",P125)))</formula>
    </cfRule>
    <cfRule type="containsText" dxfId="760" priority="931" operator="containsText" text="Moderado">
      <formula>NOT(ISERROR(SEARCH("Moderado",P125)))</formula>
    </cfRule>
    <cfRule type="containsText" dxfId="759" priority="932" operator="containsText" text="Mayor">
      <formula>NOT(ISERROR(SEARCH("Mayor",P125)))</formula>
    </cfRule>
    <cfRule type="containsText" dxfId="758" priority="933" operator="containsText" text="Catastrófico">
      <formula>NOT(ISERROR(SEARCH("Catastrófico",P125)))</formula>
    </cfRule>
    <cfRule type="cellIs" dxfId="745" priority="947" operator="equal">
      <formula>"Muy Alta"</formula>
    </cfRule>
    <cfRule type="cellIs" dxfId="744" priority="948" operator="equal">
      <formula>"Alta"</formula>
    </cfRule>
    <cfRule type="cellIs" dxfId="743" priority="949" operator="equal">
      <formula>"Media"</formula>
    </cfRule>
    <cfRule type="cellIs" dxfId="742" priority="950" operator="equal">
      <formula>"Baja"</formula>
    </cfRule>
    <cfRule type="cellIs" dxfId="741" priority="951" operator="equal">
      <formula>"Muy Baja"</formula>
    </cfRule>
  </conditionalFormatting>
  <conditionalFormatting sqref="P135">
    <cfRule type="containsText" dxfId="740" priority="873" operator="containsText" text="Leve">
      <formula>NOT(ISERROR(SEARCH("Leve",P135)))</formula>
    </cfRule>
    <cfRule type="containsText" dxfId="739" priority="874" operator="containsText" text="Menor">
      <formula>NOT(ISERROR(SEARCH("Menor",P135)))</formula>
    </cfRule>
    <cfRule type="containsText" dxfId="738" priority="875" operator="containsText" text="Moderado">
      <formula>NOT(ISERROR(SEARCH("Moderado",P135)))</formula>
    </cfRule>
    <cfRule type="containsText" dxfId="737" priority="876" operator="containsText" text="Mayor">
      <formula>NOT(ISERROR(SEARCH("Mayor",P135)))</formula>
    </cfRule>
    <cfRule type="containsText" dxfId="736" priority="877" operator="containsText" text="Catastrófico">
      <formula>NOT(ISERROR(SEARCH("Catastrófico",P135)))</formula>
    </cfRule>
    <cfRule type="cellIs" dxfId="723" priority="891" operator="equal">
      <formula>"Muy Alta"</formula>
    </cfRule>
    <cfRule type="cellIs" dxfId="722" priority="892" operator="equal">
      <formula>"Alta"</formula>
    </cfRule>
    <cfRule type="cellIs" dxfId="721" priority="893" operator="equal">
      <formula>"Media"</formula>
    </cfRule>
    <cfRule type="cellIs" dxfId="720" priority="894" operator="equal">
      <formula>"Baja"</formula>
    </cfRule>
    <cfRule type="cellIs" dxfId="719" priority="895" operator="equal">
      <formula>"Muy Baja"</formula>
    </cfRule>
  </conditionalFormatting>
  <conditionalFormatting sqref="P145">
    <cfRule type="containsText" dxfId="718" priority="680" operator="containsText" text="Leve">
      <formula>NOT(ISERROR(SEARCH("Leve",P145)))</formula>
    </cfRule>
    <cfRule type="containsText" dxfId="717" priority="681" operator="containsText" text="Menor">
      <formula>NOT(ISERROR(SEARCH("Menor",P145)))</formula>
    </cfRule>
    <cfRule type="containsText" dxfId="716" priority="682" operator="containsText" text="Moderado">
      <formula>NOT(ISERROR(SEARCH("Moderado",P145)))</formula>
    </cfRule>
    <cfRule type="containsText" dxfId="715" priority="683" operator="containsText" text="Mayor">
      <formula>NOT(ISERROR(SEARCH("Mayor",P145)))</formula>
    </cfRule>
    <cfRule type="containsText" dxfId="714" priority="684" operator="containsText" text="Catastrófico">
      <formula>NOT(ISERROR(SEARCH("Catastrófico",P145)))</formula>
    </cfRule>
    <cfRule type="cellIs" dxfId="701" priority="698" operator="equal">
      <formula>"Muy Alta"</formula>
    </cfRule>
    <cfRule type="cellIs" dxfId="700" priority="699" operator="equal">
      <formula>"Alta"</formula>
    </cfRule>
    <cfRule type="cellIs" dxfId="699" priority="700" operator="equal">
      <formula>"Media"</formula>
    </cfRule>
    <cfRule type="cellIs" dxfId="698" priority="701" operator="equal">
      <formula>"Baja"</formula>
    </cfRule>
    <cfRule type="cellIs" dxfId="697" priority="702" operator="equal">
      <formula>"Muy Baja"</formula>
    </cfRule>
  </conditionalFormatting>
  <conditionalFormatting sqref="P155">
    <cfRule type="containsText" dxfId="696" priority="594" operator="containsText" text="Leve">
      <formula>NOT(ISERROR(SEARCH("Leve",P155)))</formula>
    </cfRule>
    <cfRule type="containsText" dxfId="695" priority="595" operator="containsText" text="Menor">
      <formula>NOT(ISERROR(SEARCH("Menor",P155)))</formula>
    </cfRule>
    <cfRule type="containsText" dxfId="694" priority="596" operator="containsText" text="Moderado">
      <formula>NOT(ISERROR(SEARCH("Moderado",P155)))</formula>
    </cfRule>
    <cfRule type="containsText" dxfId="693" priority="597" operator="containsText" text="Mayor">
      <formula>NOT(ISERROR(SEARCH("Mayor",P155)))</formula>
    </cfRule>
    <cfRule type="containsText" dxfId="692" priority="598" operator="containsText" text="Catastrófico">
      <formula>NOT(ISERROR(SEARCH("Catastrófico",P155)))</formula>
    </cfRule>
    <cfRule type="cellIs" dxfId="679" priority="612" operator="equal">
      <formula>"Muy Alta"</formula>
    </cfRule>
    <cfRule type="cellIs" dxfId="678" priority="613" operator="equal">
      <formula>"Alta"</formula>
    </cfRule>
    <cfRule type="cellIs" dxfId="677" priority="614" operator="equal">
      <formula>"Media"</formula>
    </cfRule>
    <cfRule type="cellIs" dxfId="676" priority="615" operator="equal">
      <formula>"Baja"</formula>
    </cfRule>
    <cfRule type="cellIs" dxfId="675" priority="616" operator="equal">
      <formula>"Muy Baja"</formula>
    </cfRule>
  </conditionalFormatting>
  <conditionalFormatting sqref="P165">
    <cfRule type="containsText" dxfId="674" priority="508" operator="containsText" text="Leve">
      <formula>NOT(ISERROR(SEARCH("Leve",P165)))</formula>
    </cfRule>
    <cfRule type="containsText" dxfId="673" priority="509" operator="containsText" text="Menor">
      <formula>NOT(ISERROR(SEARCH("Menor",P165)))</formula>
    </cfRule>
    <cfRule type="containsText" dxfId="672" priority="510" operator="containsText" text="Moderado">
      <formula>NOT(ISERROR(SEARCH("Moderado",P165)))</formula>
    </cfRule>
    <cfRule type="containsText" dxfId="671" priority="511" operator="containsText" text="Mayor">
      <formula>NOT(ISERROR(SEARCH("Mayor",P165)))</formula>
    </cfRule>
    <cfRule type="containsText" dxfId="670" priority="512" operator="containsText" text="Catastrófico">
      <formula>NOT(ISERROR(SEARCH("Catastrófico",P165)))</formula>
    </cfRule>
    <cfRule type="cellIs" dxfId="657" priority="526" operator="equal">
      <formula>"Muy Alta"</formula>
    </cfRule>
    <cfRule type="cellIs" dxfId="656" priority="527" operator="equal">
      <formula>"Alta"</formula>
    </cfRule>
    <cfRule type="cellIs" dxfId="655" priority="528" operator="equal">
      <formula>"Media"</formula>
    </cfRule>
    <cfRule type="cellIs" dxfId="654" priority="529" operator="equal">
      <formula>"Baja"</formula>
    </cfRule>
    <cfRule type="cellIs" dxfId="653" priority="530" operator="equal">
      <formula>"Muy Baja"</formula>
    </cfRule>
  </conditionalFormatting>
  <conditionalFormatting sqref="P176">
    <cfRule type="containsText" dxfId="652" priority="422" operator="containsText" text="Leve">
      <formula>NOT(ISERROR(SEARCH("Leve",P176)))</formula>
    </cfRule>
    <cfRule type="containsText" dxfId="651" priority="423" operator="containsText" text="Menor">
      <formula>NOT(ISERROR(SEARCH("Menor",P176)))</formula>
    </cfRule>
    <cfRule type="containsText" dxfId="650" priority="424" operator="containsText" text="Moderado">
      <formula>NOT(ISERROR(SEARCH("Moderado",P176)))</formula>
    </cfRule>
    <cfRule type="containsText" dxfId="649" priority="425" operator="containsText" text="Mayor">
      <formula>NOT(ISERROR(SEARCH("Mayor",P176)))</formula>
    </cfRule>
    <cfRule type="containsText" dxfId="648" priority="426" operator="containsText" text="Catastrófico">
      <formula>NOT(ISERROR(SEARCH("Catastrófico",P176)))</formula>
    </cfRule>
    <cfRule type="cellIs" dxfId="635" priority="440" operator="equal">
      <formula>"Muy Alta"</formula>
    </cfRule>
    <cfRule type="cellIs" dxfId="634" priority="441" operator="equal">
      <formula>"Alta"</formula>
    </cfRule>
    <cfRule type="cellIs" dxfId="633" priority="442" operator="equal">
      <formula>"Media"</formula>
    </cfRule>
    <cfRule type="cellIs" dxfId="632" priority="443" operator="equal">
      <formula>"Baja"</formula>
    </cfRule>
    <cfRule type="cellIs" dxfId="631" priority="444" operator="equal">
      <formula>"Muy Baja"</formula>
    </cfRule>
  </conditionalFormatting>
  <conditionalFormatting sqref="P186">
    <cfRule type="containsText" dxfId="630" priority="336" operator="containsText" text="Leve">
      <formula>NOT(ISERROR(SEARCH("Leve",P186)))</formula>
    </cfRule>
    <cfRule type="containsText" dxfId="629" priority="337" operator="containsText" text="Menor">
      <formula>NOT(ISERROR(SEARCH("Menor",P186)))</formula>
    </cfRule>
    <cfRule type="containsText" dxfId="628" priority="338" operator="containsText" text="Moderado">
      <formula>NOT(ISERROR(SEARCH("Moderado",P186)))</formula>
    </cfRule>
    <cfRule type="containsText" dxfId="627" priority="339" operator="containsText" text="Mayor">
      <formula>NOT(ISERROR(SEARCH("Mayor",P186)))</formula>
    </cfRule>
    <cfRule type="containsText" dxfId="626" priority="340" operator="containsText" text="Catastrófico">
      <formula>NOT(ISERROR(SEARCH("Catastrófico",P186)))</formula>
    </cfRule>
    <cfRule type="cellIs" dxfId="613" priority="354" operator="equal">
      <formula>"Muy Alta"</formula>
    </cfRule>
    <cfRule type="cellIs" dxfId="612" priority="355" operator="equal">
      <formula>"Alta"</formula>
    </cfRule>
    <cfRule type="cellIs" dxfId="611" priority="356" operator="equal">
      <formula>"Media"</formula>
    </cfRule>
    <cfRule type="cellIs" dxfId="610" priority="357" operator="equal">
      <formula>"Baja"</formula>
    </cfRule>
    <cfRule type="cellIs" dxfId="609" priority="358" operator="equal">
      <formula>"Muy Baja"</formula>
    </cfRule>
  </conditionalFormatting>
  <conditionalFormatting sqref="P196">
    <cfRule type="containsText" dxfId="608" priority="250" operator="containsText" text="Leve">
      <formula>NOT(ISERROR(SEARCH("Leve",P196)))</formula>
    </cfRule>
    <cfRule type="containsText" dxfId="607" priority="251" operator="containsText" text="Menor">
      <formula>NOT(ISERROR(SEARCH("Menor",P196)))</formula>
    </cfRule>
    <cfRule type="containsText" dxfId="606" priority="252" operator="containsText" text="Moderado">
      <formula>NOT(ISERROR(SEARCH("Moderado",P196)))</formula>
    </cfRule>
    <cfRule type="containsText" dxfId="605" priority="253" operator="containsText" text="Mayor">
      <formula>NOT(ISERROR(SEARCH("Mayor",P196)))</formula>
    </cfRule>
    <cfRule type="containsText" dxfId="604" priority="254" operator="containsText" text="Catastrófico">
      <formula>NOT(ISERROR(SEARCH("Catastrófico",P196)))</formula>
    </cfRule>
    <cfRule type="cellIs" dxfId="591" priority="268" operator="equal">
      <formula>"Muy Alta"</formula>
    </cfRule>
    <cfRule type="cellIs" dxfId="590" priority="269" operator="equal">
      <formula>"Alta"</formula>
    </cfRule>
    <cfRule type="cellIs" dxfId="589" priority="270" operator="equal">
      <formula>"Media"</formula>
    </cfRule>
    <cfRule type="cellIs" dxfId="588" priority="271" operator="equal">
      <formula>"Baja"</formula>
    </cfRule>
    <cfRule type="cellIs" dxfId="587" priority="272" operator="equal">
      <formula>"Muy Baja"</formula>
    </cfRule>
  </conditionalFormatting>
  <conditionalFormatting sqref="Q13">
    <cfRule type="cellIs" dxfId="586" priority="2220" operator="equal">
      <formula>"Baja"</formula>
    </cfRule>
    <cfRule type="cellIs" dxfId="585" priority="2221" operator="equal">
      <formula>"Muy Baja"</formula>
    </cfRule>
  </conditionalFormatting>
  <conditionalFormatting sqref="Q24">
    <cfRule type="cellIs" dxfId="584" priority="1431" operator="equal">
      <formula>"Baja"</formula>
    </cfRule>
    <cfRule type="cellIs" dxfId="583" priority="1432" operator="equal">
      <formula>"Muy Baja"</formula>
    </cfRule>
  </conditionalFormatting>
  <conditionalFormatting sqref="Q34">
    <cfRule type="cellIs" dxfId="582" priority="1375" operator="equal">
      <formula>"Baja"</formula>
    </cfRule>
    <cfRule type="cellIs" dxfId="581" priority="1376" operator="equal">
      <formula>"Muy Baja"</formula>
    </cfRule>
  </conditionalFormatting>
  <conditionalFormatting sqref="Q44">
    <cfRule type="cellIs" dxfId="580" priority="1319" operator="equal">
      <formula>"Baja"</formula>
    </cfRule>
    <cfRule type="cellIs" dxfId="579" priority="1320" operator="equal">
      <formula>"Muy Baja"</formula>
    </cfRule>
  </conditionalFormatting>
  <conditionalFormatting sqref="Q54">
    <cfRule type="cellIs" dxfId="578" priority="1263" operator="equal">
      <formula>"Baja"</formula>
    </cfRule>
    <cfRule type="cellIs" dxfId="577" priority="1264" operator="equal">
      <formula>"Muy Baja"</formula>
    </cfRule>
  </conditionalFormatting>
  <conditionalFormatting sqref="Q64">
    <cfRule type="cellIs" dxfId="576" priority="76" operator="equal">
      <formula>"Baja"</formula>
    </cfRule>
    <cfRule type="cellIs" dxfId="575" priority="77" operator="equal">
      <formula>"Muy Baja"</formula>
    </cfRule>
  </conditionalFormatting>
  <conditionalFormatting sqref="Q74">
    <cfRule type="cellIs" dxfId="574" priority="1207" operator="equal">
      <formula>"Baja"</formula>
    </cfRule>
    <cfRule type="cellIs" dxfId="573" priority="1208" operator="equal">
      <formula>"Muy Baja"</formula>
    </cfRule>
  </conditionalFormatting>
  <conditionalFormatting sqref="Q85">
    <cfRule type="cellIs" dxfId="572" priority="1151" operator="equal">
      <formula>"Baja"</formula>
    </cfRule>
    <cfRule type="cellIs" dxfId="571" priority="1152" operator="equal">
      <formula>"Muy Baja"</formula>
    </cfRule>
  </conditionalFormatting>
  <conditionalFormatting sqref="Q95">
    <cfRule type="cellIs" dxfId="570" priority="1095" operator="equal">
      <formula>"Baja"</formula>
    </cfRule>
    <cfRule type="cellIs" dxfId="569" priority="1096" operator="equal">
      <formula>"Muy Baja"</formula>
    </cfRule>
  </conditionalFormatting>
  <conditionalFormatting sqref="Q105">
    <cfRule type="cellIs" dxfId="568" priority="1039" operator="equal">
      <formula>"Baja"</formula>
    </cfRule>
    <cfRule type="cellIs" dxfId="567" priority="1040" operator="equal">
      <formula>"Muy Baja"</formula>
    </cfRule>
  </conditionalFormatting>
  <conditionalFormatting sqref="Q115">
    <cfRule type="cellIs" dxfId="566" priority="983" operator="equal">
      <formula>"Baja"</formula>
    </cfRule>
    <cfRule type="cellIs" dxfId="565" priority="984" operator="equal">
      <formula>"Muy Baja"</formula>
    </cfRule>
  </conditionalFormatting>
  <conditionalFormatting sqref="Q125">
    <cfRule type="cellIs" dxfId="564" priority="927" operator="equal">
      <formula>"Baja"</formula>
    </cfRule>
    <cfRule type="cellIs" dxfId="563" priority="928" operator="equal">
      <formula>"Muy Baja"</formula>
    </cfRule>
  </conditionalFormatting>
  <conditionalFormatting sqref="Q135">
    <cfRule type="cellIs" dxfId="562" priority="871" operator="equal">
      <formula>"Baja"</formula>
    </cfRule>
    <cfRule type="cellIs" dxfId="561" priority="872" operator="equal">
      <formula>"Muy Baja"</formula>
    </cfRule>
  </conditionalFormatting>
  <conditionalFormatting sqref="Q145">
    <cfRule type="cellIs" dxfId="560" priority="678" operator="equal">
      <formula>"Baja"</formula>
    </cfRule>
    <cfRule type="cellIs" dxfId="559" priority="679" operator="equal">
      <formula>"Muy Baja"</formula>
    </cfRule>
  </conditionalFormatting>
  <conditionalFormatting sqref="Q155">
    <cfRule type="cellIs" dxfId="558" priority="592" operator="equal">
      <formula>"Baja"</formula>
    </cfRule>
    <cfRule type="cellIs" dxfId="557" priority="593" operator="equal">
      <formula>"Muy Baja"</formula>
    </cfRule>
  </conditionalFormatting>
  <conditionalFormatting sqref="Q165">
    <cfRule type="cellIs" dxfId="556" priority="506" operator="equal">
      <formula>"Baja"</formula>
    </cfRule>
    <cfRule type="cellIs" dxfId="555" priority="507" operator="equal">
      <formula>"Muy Baja"</formula>
    </cfRule>
  </conditionalFormatting>
  <conditionalFormatting sqref="Q176">
    <cfRule type="cellIs" dxfId="554" priority="420" operator="equal">
      <formula>"Baja"</formula>
    </cfRule>
    <cfRule type="cellIs" dxfId="553" priority="421" operator="equal">
      <formula>"Muy Baja"</formula>
    </cfRule>
  </conditionalFormatting>
  <conditionalFormatting sqref="Q186">
    <cfRule type="cellIs" dxfId="552" priority="334" operator="equal">
      <formula>"Baja"</formula>
    </cfRule>
    <cfRule type="cellIs" dxfId="551" priority="335" operator="equal">
      <formula>"Muy Baja"</formula>
    </cfRule>
  </conditionalFormatting>
  <conditionalFormatting sqref="Q196">
    <cfRule type="cellIs" dxfId="550" priority="248" operator="equal">
      <formula>"Baja"</formula>
    </cfRule>
    <cfRule type="cellIs" dxfId="549" priority="249" operator="equal">
      <formula>"Muy Baja"</formula>
    </cfRule>
  </conditionalFormatting>
  <conditionalFormatting sqref="Q13:S13">
    <cfRule type="cellIs" dxfId="548" priority="2107" operator="equal">
      <formula>"Muy Alta"</formula>
    </cfRule>
    <cfRule type="cellIs" dxfId="547" priority="2108" operator="equal">
      <formula>"Alta"</formula>
    </cfRule>
    <cfRule type="cellIs" dxfId="546" priority="2109" operator="equal">
      <formula>"Media"</formula>
    </cfRule>
  </conditionalFormatting>
  <conditionalFormatting sqref="Q24:S24">
    <cfRule type="cellIs" dxfId="545" priority="1423" operator="equal">
      <formula>"Muy Alta"</formula>
    </cfRule>
    <cfRule type="cellIs" dxfId="544" priority="1424" operator="equal">
      <formula>"Alta"</formula>
    </cfRule>
    <cfRule type="cellIs" dxfId="543" priority="1425" operator="equal">
      <formula>"Media"</formula>
    </cfRule>
  </conditionalFormatting>
  <conditionalFormatting sqref="Q34:S34">
    <cfRule type="cellIs" dxfId="542" priority="1367" operator="equal">
      <formula>"Muy Alta"</formula>
    </cfRule>
    <cfRule type="cellIs" dxfId="541" priority="1368" operator="equal">
      <formula>"Alta"</formula>
    </cfRule>
    <cfRule type="cellIs" dxfId="540" priority="1369" operator="equal">
      <formula>"Media"</formula>
    </cfRule>
  </conditionalFormatting>
  <conditionalFormatting sqref="Q44:S44">
    <cfRule type="cellIs" dxfId="539" priority="1311" operator="equal">
      <formula>"Muy Alta"</formula>
    </cfRule>
    <cfRule type="cellIs" dxfId="538" priority="1312" operator="equal">
      <formula>"Alta"</formula>
    </cfRule>
    <cfRule type="cellIs" dxfId="537" priority="1313" operator="equal">
      <formula>"Media"</formula>
    </cfRule>
  </conditionalFormatting>
  <conditionalFormatting sqref="Q54:S54">
    <cfRule type="cellIs" dxfId="536" priority="1255" operator="equal">
      <formula>"Muy Alta"</formula>
    </cfRule>
    <cfRule type="cellIs" dxfId="535" priority="1256" operator="equal">
      <formula>"Alta"</formula>
    </cfRule>
    <cfRule type="cellIs" dxfId="534" priority="1257" operator="equal">
      <formula>"Media"</formula>
    </cfRule>
  </conditionalFormatting>
  <conditionalFormatting sqref="Q64:S64">
    <cfRule type="cellIs" dxfId="533" priority="71" operator="equal">
      <formula>"Muy Alta"</formula>
    </cfRule>
    <cfRule type="cellIs" dxfId="532" priority="72" operator="equal">
      <formula>"Alta"</formula>
    </cfRule>
    <cfRule type="cellIs" dxfId="531" priority="73" operator="equal">
      <formula>"Media"</formula>
    </cfRule>
  </conditionalFormatting>
  <conditionalFormatting sqref="Q74:S74">
    <cfRule type="cellIs" dxfId="530" priority="1199" operator="equal">
      <formula>"Muy Alta"</formula>
    </cfRule>
    <cfRule type="cellIs" dxfId="529" priority="1200" operator="equal">
      <formula>"Alta"</formula>
    </cfRule>
    <cfRule type="cellIs" dxfId="528" priority="1201" operator="equal">
      <formula>"Media"</formula>
    </cfRule>
  </conditionalFormatting>
  <conditionalFormatting sqref="Q85:S85">
    <cfRule type="cellIs" dxfId="527" priority="1143" operator="equal">
      <formula>"Muy Alta"</formula>
    </cfRule>
    <cfRule type="cellIs" dxfId="526" priority="1144" operator="equal">
      <formula>"Alta"</formula>
    </cfRule>
    <cfRule type="cellIs" dxfId="525" priority="1145" operator="equal">
      <formula>"Media"</formula>
    </cfRule>
  </conditionalFormatting>
  <conditionalFormatting sqref="Q95:S95">
    <cfRule type="cellIs" dxfId="524" priority="1087" operator="equal">
      <formula>"Muy Alta"</formula>
    </cfRule>
    <cfRule type="cellIs" dxfId="523" priority="1088" operator="equal">
      <formula>"Alta"</formula>
    </cfRule>
    <cfRule type="cellIs" dxfId="522" priority="1089" operator="equal">
      <formula>"Media"</formula>
    </cfRule>
  </conditionalFormatting>
  <conditionalFormatting sqref="Q105:S105">
    <cfRule type="cellIs" dxfId="521" priority="1031" operator="equal">
      <formula>"Muy Alta"</formula>
    </cfRule>
    <cfRule type="cellIs" dxfId="520" priority="1032" operator="equal">
      <formula>"Alta"</formula>
    </cfRule>
    <cfRule type="cellIs" dxfId="519" priority="1033" operator="equal">
      <formula>"Media"</formula>
    </cfRule>
  </conditionalFormatting>
  <conditionalFormatting sqref="Q115:S115">
    <cfRule type="cellIs" dxfId="518" priority="975" operator="equal">
      <formula>"Muy Alta"</formula>
    </cfRule>
    <cfRule type="cellIs" dxfId="517" priority="976" operator="equal">
      <formula>"Alta"</formula>
    </cfRule>
    <cfRule type="cellIs" dxfId="516" priority="977" operator="equal">
      <formula>"Media"</formula>
    </cfRule>
  </conditionalFormatting>
  <conditionalFormatting sqref="Q125:S125">
    <cfRule type="cellIs" dxfId="515" priority="919" operator="equal">
      <formula>"Muy Alta"</formula>
    </cfRule>
    <cfRule type="cellIs" dxfId="514" priority="920" operator="equal">
      <formula>"Alta"</formula>
    </cfRule>
    <cfRule type="cellIs" dxfId="513" priority="921" operator="equal">
      <formula>"Media"</formula>
    </cfRule>
  </conditionalFormatting>
  <conditionalFormatting sqref="Q135:S135">
    <cfRule type="cellIs" dxfId="512" priority="863" operator="equal">
      <formula>"Muy Alta"</formula>
    </cfRule>
    <cfRule type="cellIs" dxfId="511" priority="864" operator="equal">
      <formula>"Alta"</formula>
    </cfRule>
    <cfRule type="cellIs" dxfId="510" priority="865" operator="equal">
      <formula>"Media"</formula>
    </cfRule>
  </conditionalFormatting>
  <conditionalFormatting sqref="Q145:S145">
    <cfRule type="cellIs" dxfId="509" priority="673" operator="equal">
      <formula>"Muy Alta"</formula>
    </cfRule>
    <cfRule type="cellIs" dxfId="508" priority="674" operator="equal">
      <formula>"Alta"</formula>
    </cfRule>
    <cfRule type="cellIs" dxfId="507" priority="675" operator="equal">
      <formula>"Media"</formula>
    </cfRule>
  </conditionalFormatting>
  <conditionalFormatting sqref="Q155:S155">
    <cfRule type="cellIs" dxfId="506" priority="587" operator="equal">
      <formula>"Muy Alta"</formula>
    </cfRule>
    <cfRule type="cellIs" dxfId="505" priority="588" operator="equal">
      <formula>"Alta"</formula>
    </cfRule>
    <cfRule type="cellIs" dxfId="504" priority="589" operator="equal">
      <formula>"Media"</formula>
    </cfRule>
  </conditionalFormatting>
  <conditionalFormatting sqref="Q165:S165">
    <cfRule type="cellIs" dxfId="503" priority="501" operator="equal">
      <formula>"Muy Alta"</formula>
    </cfRule>
    <cfRule type="cellIs" dxfId="502" priority="502" operator="equal">
      <formula>"Alta"</formula>
    </cfRule>
    <cfRule type="cellIs" dxfId="501" priority="503" operator="equal">
      <formula>"Media"</formula>
    </cfRule>
  </conditionalFormatting>
  <conditionalFormatting sqref="Q176:S176">
    <cfRule type="cellIs" dxfId="500" priority="415" operator="equal">
      <formula>"Muy Alta"</formula>
    </cfRule>
    <cfRule type="cellIs" dxfId="499" priority="416" operator="equal">
      <formula>"Alta"</formula>
    </cfRule>
    <cfRule type="cellIs" dxfId="498" priority="417" operator="equal">
      <formula>"Media"</formula>
    </cfRule>
  </conditionalFormatting>
  <conditionalFormatting sqref="Q186:S186">
    <cfRule type="cellIs" dxfId="497" priority="329" operator="equal">
      <formula>"Muy Alta"</formula>
    </cfRule>
    <cfRule type="cellIs" dxfId="496" priority="330" operator="equal">
      <formula>"Alta"</formula>
    </cfRule>
    <cfRule type="cellIs" dxfId="495" priority="331" operator="equal">
      <formula>"Media"</formula>
    </cfRule>
  </conditionalFormatting>
  <conditionalFormatting sqref="Q196:S196">
    <cfRule type="cellIs" dxfId="494" priority="243" operator="equal">
      <formula>"Muy Alta"</formula>
    </cfRule>
    <cfRule type="cellIs" dxfId="493" priority="244" operator="equal">
      <formula>"Alta"</formula>
    </cfRule>
    <cfRule type="cellIs" dxfId="492" priority="245" operator="equal">
      <formula>"Media"</formula>
    </cfRule>
  </conditionalFormatting>
  <conditionalFormatting sqref="R13:S13">
    <cfRule type="cellIs" dxfId="491" priority="2110" operator="equal">
      <formula>"Baja"</formula>
    </cfRule>
    <cfRule type="cellIs" dxfId="490" priority="2111" operator="equal">
      <formula>"Muy Baja"</formula>
    </cfRule>
  </conditionalFormatting>
  <conditionalFormatting sqref="R24:S24">
    <cfRule type="cellIs" dxfId="489" priority="1426" operator="equal">
      <formula>"Baja"</formula>
    </cfRule>
    <cfRule type="cellIs" dxfId="488" priority="1427" operator="equal">
      <formula>"Muy Baja"</formula>
    </cfRule>
  </conditionalFormatting>
  <conditionalFormatting sqref="R34:S34">
    <cfRule type="cellIs" dxfId="487" priority="1370" operator="equal">
      <formula>"Baja"</formula>
    </cfRule>
    <cfRule type="cellIs" dxfId="486" priority="1371" operator="equal">
      <formula>"Muy Baja"</formula>
    </cfRule>
  </conditionalFormatting>
  <conditionalFormatting sqref="R44:S44">
    <cfRule type="cellIs" dxfId="485" priority="1314" operator="equal">
      <formula>"Baja"</formula>
    </cfRule>
    <cfRule type="cellIs" dxfId="484" priority="1315" operator="equal">
      <formula>"Muy Baja"</formula>
    </cfRule>
  </conditionalFormatting>
  <conditionalFormatting sqref="R54:S54">
    <cfRule type="cellIs" dxfId="483" priority="1258" operator="equal">
      <formula>"Baja"</formula>
    </cfRule>
    <cfRule type="cellIs" dxfId="482" priority="1259" operator="equal">
      <formula>"Muy Baja"</formula>
    </cfRule>
  </conditionalFormatting>
  <conditionalFormatting sqref="R64:S64">
    <cfRule type="cellIs" dxfId="481" priority="74" operator="equal">
      <formula>"Baja"</formula>
    </cfRule>
    <cfRule type="cellIs" dxfId="480" priority="75" operator="equal">
      <formula>"Muy Baja"</formula>
    </cfRule>
  </conditionalFormatting>
  <conditionalFormatting sqref="R74:S74">
    <cfRule type="cellIs" dxfId="479" priority="1202" operator="equal">
      <formula>"Baja"</formula>
    </cfRule>
    <cfRule type="cellIs" dxfId="478" priority="1203" operator="equal">
      <formula>"Muy Baja"</formula>
    </cfRule>
  </conditionalFormatting>
  <conditionalFormatting sqref="R85:S85">
    <cfRule type="cellIs" dxfId="477" priority="1146" operator="equal">
      <formula>"Baja"</formula>
    </cfRule>
    <cfRule type="cellIs" dxfId="476" priority="1147" operator="equal">
      <formula>"Muy Baja"</formula>
    </cfRule>
  </conditionalFormatting>
  <conditionalFormatting sqref="R95:S95">
    <cfRule type="cellIs" dxfId="475" priority="1090" operator="equal">
      <formula>"Baja"</formula>
    </cfRule>
    <cfRule type="cellIs" dxfId="474" priority="1091" operator="equal">
      <formula>"Muy Baja"</formula>
    </cfRule>
  </conditionalFormatting>
  <conditionalFormatting sqref="R105:S105">
    <cfRule type="cellIs" dxfId="473" priority="1034" operator="equal">
      <formula>"Baja"</formula>
    </cfRule>
    <cfRule type="cellIs" dxfId="472" priority="1035" operator="equal">
      <formula>"Muy Baja"</formula>
    </cfRule>
  </conditionalFormatting>
  <conditionalFormatting sqref="R115:S115">
    <cfRule type="cellIs" dxfId="471" priority="978" operator="equal">
      <formula>"Baja"</formula>
    </cfRule>
    <cfRule type="cellIs" dxfId="470" priority="979" operator="equal">
      <formula>"Muy Baja"</formula>
    </cfRule>
  </conditionalFormatting>
  <conditionalFormatting sqref="R125:S125">
    <cfRule type="cellIs" dxfId="469" priority="922" operator="equal">
      <formula>"Baja"</formula>
    </cfRule>
    <cfRule type="cellIs" dxfId="468" priority="923" operator="equal">
      <formula>"Muy Baja"</formula>
    </cfRule>
  </conditionalFormatting>
  <conditionalFormatting sqref="R135:S135">
    <cfRule type="cellIs" dxfId="467" priority="866" operator="equal">
      <formula>"Baja"</formula>
    </cfRule>
    <cfRule type="cellIs" dxfId="466" priority="867" operator="equal">
      <formula>"Muy Baja"</formula>
    </cfRule>
  </conditionalFormatting>
  <conditionalFormatting sqref="R145:S145">
    <cfRule type="cellIs" dxfId="465" priority="676" operator="equal">
      <formula>"Baja"</formula>
    </cfRule>
    <cfRule type="cellIs" dxfId="464" priority="677" operator="equal">
      <formula>"Muy Baja"</formula>
    </cfRule>
  </conditionalFormatting>
  <conditionalFormatting sqref="R155:S155">
    <cfRule type="cellIs" dxfId="463" priority="590" operator="equal">
      <formula>"Baja"</formula>
    </cfRule>
    <cfRule type="cellIs" dxfId="462" priority="591" operator="equal">
      <formula>"Muy Baja"</formula>
    </cfRule>
  </conditionalFormatting>
  <conditionalFormatting sqref="R165:S165">
    <cfRule type="cellIs" dxfId="461" priority="504" operator="equal">
      <formula>"Baja"</formula>
    </cfRule>
    <cfRule type="cellIs" dxfId="460" priority="505" operator="equal">
      <formula>"Muy Baja"</formula>
    </cfRule>
  </conditionalFormatting>
  <conditionalFormatting sqref="R176:S176">
    <cfRule type="cellIs" dxfId="459" priority="418" operator="equal">
      <formula>"Baja"</formula>
    </cfRule>
    <cfRule type="cellIs" dxfId="458" priority="419" operator="equal">
      <formula>"Muy Baja"</formula>
    </cfRule>
  </conditionalFormatting>
  <conditionalFormatting sqref="R186:S186">
    <cfRule type="cellIs" dxfId="457" priority="332" operator="equal">
      <formula>"Baja"</formula>
    </cfRule>
    <cfRule type="cellIs" dxfId="456" priority="333" operator="equal">
      <formula>"Muy Baja"</formula>
    </cfRule>
  </conditionalFormatting>
  <conditionalFormatting sqref="R196:S196">
    <cfRule type="cellIs" dxfId="455" priority="246" operator="equal">
      <formula>"Baja"</formula>
    </cfRule>
    <cfRule type="cellIs" dxfId="454" priority="247" operator="equal">
      <formula>"Muy Baja"</formula>
    </cfRule>
  </conditionalFormatting>
  <conditionalFormatting sqref="S13 S24 S34 S44 S54 S74 S85 S95 S105 S115 S125 S135">
    <cfRule type="cellIs" dxfId="453" priority="2087" operator="equal">
      <formula>$BP$18</formula>
    </cfRule>
    <cfRule type="cellIs" dxfId="452" priority="2088" operator="equal">
      <formula>$BP$21</formula>
    </cfRule>
  </conditionalFormatting>
  <conditionalFormatting sqref="S13">
    <cfRule type="containsText" dxfId="451" priority="2089" operator="containsText" text="Leve">
      <formula>NOT(ISERROR(SEARCH("Leve",S13)))</formula>
    </cfRule>
    <cfRule type="containsText" dxfId="450" priority="2090" operator="containsText" text="Menor">
      <formula>NOT(ISERROR(SEARCH("Menor",S13)))</formula>
    </cfRule>
    <cfRule type="containsText" dxfId="449" priority="2091" operator="containsText" text="Moderado">
      <formula>NOT(ISERROR(SEARCH("Moderado",S13)))</formula>
    </cfRule>
    <cfRule type="containsText" dxfId="448" priority="2092" operator="containsText" text="Mayor">
      <formula>NOT(ISERROR(SEARCH("Mayor",S13)))</formula>
    </cfRule>
    <cfRule type="containsText" dxfId="447" priority="2093" operator="containsText" text="Catastrófico">
      <formula>NOT(ISERROR(SEARCH("Catastrófico",S13)))</formula>
    </cfRule>
  </conditionalFormatting>
  <conditionalFormatting sqref="S24">
    <cfRule type="containsText" dxfId="434" priority="1405" operator="containsText" text="Leve">
      <formula>NOT(ISERROR(SEARCH("Leve",S24)))</formula>
    </cfRule>
    <cfRule type="containsText" dxfId="433" priority="1406" operator="containsText" text="Menor">
      <formula>NOT(ISERROR(SEARCH("Menor",S24)))</formula>
    </cfRule>
    <cfRule type="containsText" dxfId="432" priority="1407" operator="containsText" text="Moderado">
      <formula>NOT(ISERROR(SEARCH("Moderado",S24)))</formula>
    </cfRule>
    <cfRule type="containsText" dxfId="431" priority="1408" operator="containsText" text="Mayor">
      <formula>NOT(ISERROR(SEARCH("Mayor",S24)))</formula>
    </cfRule>
    <cfRule type="containsText" dxfId="430" priority="1409" operator="containsText" text="Catastrófico">
      <formula>NOT(ISERROR(SEARCH("Catastrófico",S24)))</formula>
    </cfRule>
  </conditionalFormatting>
  <conditionalFormatting sqref="S34">
    <cfRule type="containsText" dxfId="417" priority="1349" operator="containsText" text="Leve">
      <formula>NOT(ISERROR(SEARCH("Leve",S34)))</formula>
    </cfRule>
    <cfRule type="containsText" dxfId="416" priority="1350" operator="containsText" text="Menor">
      <formula>NOT(ISERROR(SEARCH("Menor",S34)))</formula>
    </cfRule>
    <cfRule type="containsText" dxfId="415" priority="1351" operator="containsText" text="Moderado">
      <formula>NOT(ISERROR(SEARCH("Moderado",S34)))</formula>
    </cfRule>
    <cfRule type="containsText" dxfId="414" priority="1352" operator="containsText" text="Mayor">
      <formula>NOT(ISERROR(SEARCH("Mayor",S34)))</formula>
    </cfRule>
    <cfRule type="containsText" dxfId="413" priority="1353" operator="containsText" text="Catastrófico">
      <formula>NOT(ISERROR(SEARCH("Catastrófico",S34)))</formula>
    </cfRule>
  </conditionalFormatting>
  <conditionalFormatting sqref="S44">
    <cfRule type="containsText" dxfId="400" priority="1293" operator="containsText" text="Leve">
      <formula>NOT(ISERROR(SEARCH("Leve",S44)))</formula>
    </cfRule>
    <cfRule type="containsText" dxfId="399" priority="1294" operator="containsText" text="Menor">
      <formula>NOT(ISERROR(SEARCH("Menor",S44)))</formula>
    </cfRule>
    <cfRule type="containsText" dxfId="398" priority="1295" operator="containsText" text="Moderado">
      <formula>NOT(ISERROR(SEARCH("Moderado",S44)))</formula>
    </cfRule>
    <cfRule type="containsText" dxfId="397" priority="1296" operator="containsText" text="Mayor">
      <formula>NOT(ISERROR(SEARCH("Mayor",S44)))</formula>
    </cfRule>
    <cfRule type="containsText" dxfId="396" priority="1297" operator="containsText" text="Catastrófico">
      <formula>NOT(ISERROR(SEARCH("Catastrófico",S44)))</formula>
    </cfRule>
  </conditionalFormatting>
  <conditionalFormatting sqref="S54">
    <cfRule type="containsText" dxfId="383" priority="1237" operator="containsText" text="Leve">
      <formula>NOT(ISERROR(SEARCH("Leve",S54)))</formula>
    </cfRule>
    <cfRule type="containsText" dxfId="382" priority="1238" operator="containsText" text="Menor">
      <formula>NOT(ISERROR(SEARCH("Menor",S54)))</formula>
    </cfRule>
    <cfRule type="containsText" dxfId="381" priority="1239" operator="containsText" text="Moderado">
      <formula>NOT(ISERROR(SEARCH("Moderado",S54)))</formula>
    </cfRule>
    <cfRule type="containsText" dxfId="380" priority="1240" operator="containsText" text="Mayor">
      <formula>NOT(ISERROR(SEARCH("Mayor",S54)))</formula>
    </cfRule>
    <cfRule type="containsText" dxfId="379" priority="1241" operator="containsText" text="Catastrófico">
      <formula>NOT(ISERROR(SEARCH("Catastrófico",S54)))</formula>
    </cfRule>
  </conditionalFormatting>
  <conditionalFormatting sqref="S64 S145 S155 S165 S176 S186 S196">
    <cfRule type="containsText" dxfId="366" priority="7145" operator="containsText" text="Menor">
      <formula>NOT(ISERROR(SEARCH("Menor",S64)))</formula>
    </cfRule>
    <cfRule type="containsText" dxfId="365" priority="7146" operator="containsText" text="Moderado">
      <formula>NOT(ISERROR(SEARCH("Moderado",S64)))</formula>
    </cfRule>
    <cfRule type="containsText" dxfId="364" priority="7147" operator="containsText" text="Mayor">
      <formula>NOT(ISERROR(SEARCH("Mayor",S64)))</formula>
    </cfRule>
    <cfRule type="containsText" dxfId="363" priority="7148" operator="containsText" text="Catastrófico">
      <formula>NOT(ISERROR(SEARCH("Catastrófico",S64)))</formula>
    </cfRule>
    <cfRule type="cellIs" dxfId="350" priority="7162" operator="equal">
      <formula>$BT$18</formula>
    </cfRule>
    <cfRule type="cellIs" dxfId="349" priority="7163" operator="equal">
      <formula>$BP$18</formula>
    </cfRule>
    <cfRule type="cellIs" dxfId="348" priority="7164" operator="equal">
      <formula>$BP$21</formula>
    </cfRule>
  </conditionalFormatting>
  <conditionalFormatting sqref="S74">
    <cfRule type="containsText" dxfId="347" priority="1181" operator="containsText" text="Leve">
      <formula>NOT(ISERROR(SEARCH("Leve",S74)))</formula>
    </cfRule>
    <cfRule type="containsText" dxfId="346" priority="1182" operator="containsText" text="Menor">
      <formula>NOT(ISERROR(SEARCH("Menor",S74)))</formula>
    </cfRule>
    <cfRule type="containsText" dxfId="345" priority="1183" operator="containsText" text="Moderado">
      <formula>NOT(ISERROR(SEARCH("Moderado",S74)))</formula>
    </cfRule>
    <cfRule type="containsText" dxfId="344" priority="1184" operator="containsText" text="Mayor">
      <formula>NOT(ISERROR(SEARCH("Mayor",S74)))</formula>
    </cfRule>
    <cfRule type="containsText" dxfId="343" priority="1185" operator="containsText" text="Catastrófico">
      <formula>NOT(ISERROR(SEARCH("Catastrófico",S74)))</formula>
    </cfRule>
  </conditionalFormatting>
  <conditionalFormatting sqref="S85">
    <cfRule type="containsText" dxfId="330" priority="1125" operator="containsText" text="Leve">
      <formula>NOT(ISERROR(SEARCH("Leve",S85)))</formula>
    </cfRule>
    <cfRule type="containsText" dxfId="329" priority="1126" operator="containsText" text="Menor">
      <formula>NOT(ISERROR(SEARCH("Menor",S85)))</formula>
    </cfRule>
    <cfRule type="containsText" dxfId="328" priority="1127" operator="containsText" text="Moderado">
      <formula>NOT(ISERROR(SEARCH("Moderado",S85)))</formula>
    </cfRule>
    <cfRule type="containsText" dxfId="327" priority="1128" operator="containsText" text="Mayor">
      <formula>NOT(ISERROR(SEARCH("Mayor",S85)))</formula>
    </cfRule>
    <cfRule type="containsText" dxfId="326" priority="1129" operator="containsText" text="Catastrófico">
      <formula>NOT(ISERROR(SEARCH("Catastrófico",S85)))</formula>
    </cfRule>
  </conditionalFormatting>
  <conditionalFormatting sqref="S95">
    <cfRule type="containsText" dxfId="313" priority="1069" operator="containsText" text="Leve">
      <formula>NOT(ISERROR(SEARCH("Leve",S95)))</formula>
    </cfRule>
    <cfRule type="containsText" dxfId="312" priority="1070" operator="containsText" text="Menor">
      <formula>NOT(ISERROR(SEARCH("Menor",S95)))</formula>
    </cfRule>
    <cfRule type="containsText" dxfId="311" priority="1071" operator="containsText" text="Moderado">
      <formula>NOT(ISERROR(SEARCH("Moderado",S95)))</formula>
    </cfRule>
    <cfRule type="containsText" dxfId="310" priority="1072" operator="containsText" text="Mayor">
      <formula>NOT(ISERROR(SEARCH("Mayor",S95)))</formula>
    </cfRule>
    <cfRule type="containsText" dxfId="309" priority="1073" operator="containsText" text="Catastrófico">
      <formula>NOT(ISERROR(SEARCH("Catastrófico",S95)))</formula>
    </cfRule>
  </conditionalFormatting>
  <conditionalFormatting sqref="S105">
    <cfRule type="containsText" dxfId="296" priority="1013" operator="containsText" text="Leve">
      <formula>NOT(ISERROR(SEARCH("Leve",S105)))</formula>
    </cfRule>
    <cfRule type="containsText" dxfId="295" priority="1014" operator="containsText" text="Menor">
      <formula>NOT(ISERROR(SEARCH("Menor",S105)))</formula>
    </cfRule>
    <cfRule type="containsText" dxfId="294" priority="1015" operator="containsText" text="Moderado">
      <formula>NOT(ISERROR(SEARCH("Moderado",S105)))</formula>
    </cfRule>
    <cfRule type="containsText" dxfId="293" priority="1016" operator="containsText" text="Mayor">
      <formula>NOT(ISERROR(SEARCH("Mayor",S105)))</formula>
    </cfRule>
    <cfRule type="containsText" dxfId="292" priority="1017" operator="containsText" text="Catastrófico">
      <formula>NOT(ISERROR(SEARCH("Catastrófico",S105)))</formula>
    </cfRule>
  </conditionalFormatting>
  <conditionalFormatting sqref="S115">
    <cfRule type="containsText" dxfId="279" priority="957" operator="containsText" text="Leve">
      <formula>NOT(ISERROR(SEARCH("Leve",S115)))</formula>
    </cfRule>
    <cfRule type="containsText" dxfId="278" priority="958" operator="containsText" text="Menor">
      <formula>NOT(ISERROR(SEARCH("Menor",S115)))</formula>
    </cfRule>
    <cfRule type="containsText" dxfId="277" priority="959" operator="containsText" text="Moderado">
      <formula>NOT(ISERROR(SEARCH("Moderado",S115)))</formula>
    </cfRule>
    <cfRule type="containsText" dxfId="276" priority="960" operator="containsText" text="Mayor">
      <formula>NOT(ISERROR(SEARCH("Mayor",S115)))</formula>
    </cfRule>
    <cfRule type="containsText" dxfId="275" priority="961" operator="containsText" text="Catastrófico">
      <formula>NOT(ISERROR(SEARCH("Catastrófico",S115)))</formula>
    </cfRule>
  </conditionalFormatting>
  <conditionalFormatting sqref="S125">
    <cfRule type="containsText" dxfId="262" priority="901" operator="containsText" text="Leve">
      <formula>NOT(ISERROR(SEARCH("Leve",S125)))</formula>
    </cfRule>
    <cfRule type="containsText" dxfId="261" priority="902" operator="containsText" text="Menor">
      <formula>NOT(ISERROR(SEARCH("Menor",S125)))</formula>
    </cfRule>
    <cfRule type="containsText" dxfId="260" priority="903" operator="containsText" text="Moderado">
      <formula>NOT(ISERROR(SEARCH("Moderado",S125)))</formula>
    </cfRule>
    <cfRule type="containsText" dxfId="259" priority="904" operator="containsText" text="Mayor">
      <formula>NOT(ISERROR(SEARCH("Mayor",S125)))</formula>
    </cfRule>
    <cfRule type="containsText" dxfId="258" priority="905" operator="containsText" text="Catastrófico">
      <formula>NOT(ISERROR(SEARCH("Catastrófico",S125)))</formula>
    </cfRule>
  </conditionalFormatting>
  <conditionalFormatting sqref="S135">
    <cfRule type="containsText" dxfId="245" priority="845" operator="containsText" text="Leve">
      <formula>NOT(ISERROR(SEARCH("Leve",S135)))</formula>
    </cfRule>
    <cfRule type="containsText" dxfId="244" priority="846" operator="containsText" text="Menor">
      <formula>NOT(ISERROR(SEARCH("Menor",S135)))</formula>
    </cfRule>
    <cfRule type="containsText" dxfId="243" priority="847" operator="containsText" text="Moderado">
      <formula>NOT(ISERROR(SEARCH("Moderado",S135)))</formula>
    </cfRule>
    <cfRule type="containsText" dxfId="242" priority="848" operator="containsText" text="Mayor">
      <formula>NOT(ISERROR(SEARCH("Mayor",S135)))</formula>
    </cfRule>
    <cfRule type="containsText" dxfId="241" priority="849" operator="containsText" text="Catastrófico">
      <formula>NOT(ISERROR(SEARCH("Catastrófico",S135)))</formula>
    </cfRule>
  </conditionalFormatting>
  <conditionalFormatting sqref="S145 S155 S165 S176 S186 S196 S64">
    <cfRule type="containsText" dxfId="228" priority="7144" operator="containsText" text="Leve">
      <formula>NOT(ISERROR(SEARCH("Leve",S64)))</formula>
    </cfRule>
  </conditionalFormatting>
  <conditionalFormatting sqref="AK13:AK22 AK24:AK83 AK85:AK174 AK176:AK205">
    <cfRule type="expression" dxfId="227" priority="2597">
      <formula>AK13="Muy alta"</formula>
    </cfRule>
    <cfRule type="expression" dxfId="226" priority="2598">
      <formula>AK13="Alta"</formula>
    </cfRule>
    <cfRule type="expression" dxfId="225" priority="2599">
      <formula>AK13="Media"</formula>
    </cfRule>
    <cfRule type="expression" dxfId="224" priority="2600">
      <formula>AK13="Muy baja"</formula>
    </cfRule>
    <cfRule type="expression" dxfId="223" priority="2601">
      <formula>AK13="Baja"</formula>
    </cfRule>
  </conditionalFormatting>
  <conditionalFormatting sqref="AN13:AN22 AN24:AN83 AN85:AN174 AN176:AN205">
    <cfRule type="expression" dxfId="222" priority="2592">
      <formula>AN13="Catastrófico"</formula>
    </cfRule>
    <cfRule type="expression" dxfId="221" priority="2593">
      <formula>AN13="Mayor"</formula>
    </cfRule>
    <cfRule type="expression" dxfId="220" priority="2594">
      <formula>AN13="Moderado"</formula>
    </cfRule>
    <cfRule type="expression" dxfId="219" priority="2595">
      <formula>AN13="Menor"</formula>
    </cfRule>
    <cfRule type="expression" dxfId="218" priority="2596">
      <formula>AN13="Leve"</formula>
    </cfRule>
  </conditionalFormatting>
  <conditionalFormatting sqref="AQ24 AS24 AQ34 AS34 AQ44:AS44">
    <cfRule type="cellIs" dxfId="217" priority="7116" operator="equal">
      <formula>$BP$21</formula>
    </cfRule>
    <cfRule type="containsText" dxfId="216" priority="7117" operator="containsText" text="Leve">
      <formula>NOT(ISERROR(SEARCH("Leve",AQ24)))</formula>
    </cfRule>
    <cfRule type="containsText" dxfId="215" priority="7118" operator="containsText" text="Menor">
      <formula>NOT(ISERROR(SEARCH("Menor",AQ24)))</formula>
    </cfRule>
    <cfRule type="containsText" dxfId="214" priority="7119" operator="containsText" text="Moderado">
      <formula>NOT(ISERROR(SEARCH("Moderado",AQ24)))</formula>
    </cfRule>
    <cfRule type="containsText" dxfId="213" priority="7120" operator="containsText" text="Mayor">
      <formula>NOT(ISERROR(SEARCH("Mayor",AQ24)))</formula>
    </cfRule>
    <cfRule type="containsText" dxfId="212" priority="7121" operator="containsText" text="Catastrófico">
      <formula>NOT(ISERROR(SEARCH("Catastrófico",AQ24)))</formula>
    </cfRule>
  </conditionalFormatting>
  <conditionalFormatting sqref="AQ24">
    <cfRule type="cellIs" dxfId="200" priority="814" operator="equal">
      <formula>"Muy Alta"</formula>
    </cfRule>
    <cfRule type="cellIs" dxfId="199" priority="815" operator="equal">
      <formula>"Alta"</formula>
    </cfRule>
    <cfRule type="cellIs" dxfId="198" priority="816" operator="equal">
      <formula>"Media"</formula>
    </cfRule>
    <cfRule type="cellIs" dxfId="197" priority="817" operator="equal">
      <formula>"Baja"</formula>
    </cfRule>
    <cfRule type="cellIs" dxfId="196" priority="818" operator="equal">
      <formula>"Muy Baja"</formula>
    </cfRule>
  </conditionalFormatting>
  <conditionalFormatting sqref="AQ34">
    <cfRule type="cellIs" dxfId="185" priority="788" operator="equal">
      <formula>"Muy Alta"</formula>
    </cfRule>
    <cfRule type="cellIs" dxfId="184" priority="789" operator="equal">
      <formula>"Alta"</formula>
    </cfRule>
    <cfRule type="cellIs" dxfId="183" priority="790" operator="equal">
      <formula>"Media"</formula>
    </cfRule>
    <cfRule type="cellIs" dxfId="182" priority="791" operator="equal">
      <formula>"Baja"</formula>
    </cfRule>
    <cfRule type="cellIs" dxfId="181" priority="792" operator="equal">
      <formula>"Muy Baja"</formula>
    </cfRule>
  </conditionalFormatting>
  <conditionalFormatting sqref="AQ44">
    <cfRule type="cellIs" dxfId="175" priority="762" operator="equal">
      <formula>"Muy Alta"</formula>
    </cfRule>
    <cfRule type="cellIs" dxfId="174" priority="763" operator="equal">
      <formula>"Alta"</formula>
    </cfRule>
    <cfRule type="cellIs" dxfId="173" priority="764" operator="equal">
      <formula>"Media"</formula>
    </cfRule>
    <cfRule type="cellIs" dxfId="172" priority="765" operator="equal">
      <formula>"Baja"</formula>
    </cfRule>
    <cfRule type="cellIs" dxfId="171" priority="766" operator="equal">
      <formula>"Muy Baja"</formula>
    </cfRule>
  </conditionalFormatting>
  <conditionalFormatting sqref="AQ13:AS13 AQ54:AS54 AQ64:AS64 AQ74:AS74 AQ85:AS85 AQ95:AS95 AQ105:AS105 AQ115:AS115 AQ125:AS125 AQ135:AS135 AQ145:AS145 AQ155:AS155 AQ165:AS165 AQ176:AS176 AQ186:AS186 AQ196:AS196">
    <cfRule type="cellIs" dxfId="170" priority="6698" operator="equal">
      <formula>$BT$18</formula>
    </cfRule>
    <cfRule type="cellIs" dxfId="169" priority="6699" operator="equal">
      <formula>$BP$18</formula>
    </cfRule>
    <cfRule type="cellIs" dxfId="168" priority="6700" operator="equal">
      <formula>$BP$21</formula>
    </cfRule>
    <cfRule type="containsText" dxfId="167" priority="6701" operator="containsText" text="Leve">
      <formula>NOT(ISERROR(SEARCH("Leve",AQ13)))</formula>
    </cfRule>
    <cfRule type="containsText" dxfId="166" priority="6702" operator="containsText" text="Menor">
      <formula>NOT(ISERROR(SEARCH("Menor",AQ13)))</formula>
    </cfRule>
    <cfRule type="containsText" dxfId="165" priority="6703" operator="containsText" text="Moderado">
      <formula>NOT(ISERROR(SEARCH("Moderado",AQ13)))</formula>
    </cfRule>
    <cfRule type="containsText" dxfId="164" priority="6704" operator="containsText" text="Mayor">
      <formula>NOT(ISERROR(SEARCH("Mayor",AQ13)))</formula>
    </cfRule>
    <cfRule type="containsText" dxfId="163" priority="6705" operator="containsText" text="Catastrófico">
      <formula>NOT(ISERROR(SEARCH("Catastrófico",AQ13)))</formula>
    </cfRule>
    <cfRule type="cellIs" dxfId="150" priority="6719" operator="equal">
      <formula>"Muy Alta"</formula>
    </cfRule>
    <cfRule type="cellIs" dxfId="149" priority="6720" operator="equal">
      <formula>"Alta"</formula>
    </cfRule>
    <cfRule type="cellIs" dxfId="148" priority="6721" operator="equal">
      <formula>"Media"</formula>
    </cfRule>
    <cfRule type="cellIs" dxfId="147" priority="6722" operator="equal">
      <formula>"Baja"</formula>
    </cfRule>
    <cfRule type="cellIs" dxfId="146" priority="6723" operator="equal">
      <formula>"Muy Baja"</formula>
    </cfRule>
  </conditionalFormatting>
  <conditionalFormatting sqref="AR24 AR34">
    <cfRule type="cellIs" dxfId="137" priority="28" operator="equal">
      <formula>$BP$18</formula>
    </cfRule>
    <cfRule type="cellIs" dxfId="136" priority="29" operator="equal">
      <formula>$BP$21</formula>
    </cfRule>
    <cfRule type="containsText" dxfId="135" priority="30" operator="containsText" text="Leve">
      <formula>NOT(ISERROR(SEARCH("Leve",AR24)))</formula>
    </cfRule>
    <cfRule type="containsText" dxfId="134" priority="31" operator="containsText" text="Menor">
      <formula>NOT(ISERROR(SEARCH("Menor",AR24)))</formula>
    </cfRule>
    <cfRule type="containsText" dxfId="133" priority="32" operator="containsText" text="Moderado">
      <formula>NOT(ISERROR(SEARCH("Moderado",AR24)))</formula>
    </cfRule>
    <cfRule type="containsText" dxfId="132" priority="33" operator="containsText" text="Mayor">
      <formula>NOT(ISERROR(SEARCH("Mayor",AR24)))</formula>
    </cfRule>
    <cfRule type="containsText" dxfId="131" priority="34" operator="containsText" text="Catastrófico">
      <formula>NOT(ISERROR(SEARCH("Catastrófico",AR24)))</formula>
    </cfRule>
    <cfRule type="cellIs" dxfId="127" priority="48" operator="equal">
      <formula>"Muy Alta"</formula>
    </cfRule>
    <cfRule type="cellIs" dxfId="126" priority="49" operator="equal">
      <formula>"Alta"</formula>
    </cfRule>
    <cfRule type="cellIs" dxfId="125" priority="50" operator="equal">
      <formula>"Media"</formula>
    </cfRule>
    <cfRule type="cellIs" dxfId="124" priority="51" operator="equal">
      <formula>"Baja"</formula>
    </cfRule>
    <cfRule type="cellIs" dxfId="123" priority="52" operator="equal">
      <formula>"Muy Baja"</formula>
    </cfRule>
  </conditionalFormatting>
  <conditionalFormatting sqref="AR34 AR24">
    <cfRule type="cellIs" dxfId="119" priority="27" operator="equal">
      <formula>$BT$18</formula>
    </cfRule>
  </conditionalFormatting>
  <conditionalFormatting sqref="AR44:AS44">
    <cfRule type="cellIs" dxfId="103" priority="1717" operator="equal">
      <formula>"Muy Alta"</formula>
    </cfRule>
    <cfRule type="cellIs" dxfId="102" priority="1718" operator="equal">
      <formula>"Alta"</formula>
    </cfRule>
    <cfRule type="cellIs" dxfId="101" priority="1719" operator="equal">
      <formula>"Media"</formula>
    </cfRule>
    <cfRule type="cellIs" dxfId="100" priority="1720" operator="equal">
      <formula>"Baja"</formula>
    </cfRule>
    <cfRule type="cellIs" dxfId="99" priority="1721" operator="equal">
      <formula>"Muy Baja"</formula>
    </cfRule>
  </conditionalFormatting>
  <conditionalFormatting sqref="AS24 AQ24 AQ34 AS34 AQ44:AS44">
    <cfRule type="cellIs" dxfId="98" priority="7115" operator="equal">
      <formula>$BP$18</formula>
    </cfRule>
  </conditionalFormatting>
  <conditionalFormatting sqref="AS24">
    <cfRule type="cellIs" dxfId="92" priority="1769" operator="equal">
      <formula>"Muy Alta"</formula>
    </cfRule>
    <cfRule type="cellIs" dxfId="91" priority="1770" operator="equal">
      <formula>"Alta"</formula>
    </cfRule>
    <cfRule type="cellIs" dxfId="90" priority="1771" operator="equal">
      <formula>"Media"</formula>
    </cfRule>
    <cfRule type="cellIs" dxfId="89" priority="1772" operator="equal">
      <formula>"Baja"</formula>
    </cfRule>
    <cfRule type="cellIs" dxfId="88" priority="1773" operator="equal">
      <formula>"Muy Baja"</formula>
    </cfRule>
    <cfRule type="cellIs" dxfId="87" priority="7114" operator="equal">
      <formula>$BT$18</formula>
    </cfRule>
  </conditionalFormatting>
  <conditionalFormatting sqref="AS34 AQ44:AS44 S24 S34 S44 S54 S74 S85 S95 S105 S115 S125 S135 AQ24 AQ34 S13">
    <cfRule type="cellIs" dxfId="86" priority="2086" operator="equal">
      <formula>$BT$18</formula>
    </cfRule>
  </conditionalFormatting>
  <conditionalFormatting sqref="AS34">
    <cfRule type="cellIs" dxfId="82" priority="1743" operator="equal">
      <formula>"Muy Alta"</formula>
    </cfRule>
    <cfRule type="cellIs" dxfId="81" priority="1744" operator="equal">
      <formula>"Alta"</formula>
    </cfRule>
    <cfRule type="cellIs" dxfId="80" priority="1745" operator="equal">
      <formula>"Media"</formula>
    </cfRule>
    <cfRule type="cellIs" dxfId="79" priority="1746" operator="equal">
      <formula>"Baja"</formula>
    </cfRule>
    <cfRule type="cellIs" dxfId="78" priority="1747" operator="equal">
      <formula>"Muy Baja"</formula>
    </cfRule>
  </conditionalFormatting>
  <conditionalFormatting sqref="AT13:AU13 AT24:AU24 AT34:AU34 AT44:AU44">
    <cfRule type="expression" dxfId="77" priority="4787">
      <formula>AT13="Extrema"</formula>
    </cfRule>
    <cfRule type="expression" dxfId="76" priority="4788">
      <formula>AT13="Alta"</formula>
    </cfRule>
    <cfRule type="expression" dxfId="75" priority="4789">
      <formula>AT13="Moderada"</formula>
    </cfRule>
    <cfRule type="expression" dxfId="74" priority="4790">
      <formula>AT13="Baja"</formula>
    </cfRule>
  </conditionalFormatting>
  <conditionalFormatting sqref="AT54:AU54">
    <cfRule type="expression" dxfId="73" priority="1484">
      <formula>AT54="Extrema"</formula>
    </cfRule>
    <cfRule type="expression" dxfId="72" priority="1485">
      <formula>AT54="Alta"</formula>
    </cfRule>
    <cfRule type="expression" dxfId="71" priority="1486">
      <formula>AT54="Moderada"</formula>
    </cfRule>
    <cfRule type="expression" dxfId="70" priority="1487">
      <formula>AT54="Baja"</formula>
    </cfRule>
  </conditionalFormatting>
  <conditionalFormatting sqref="AT64:AU64">
    <cfRule type="expression" dxfId="69" priority="101">
      <formula>AT64="Extrema"</formula>
    </cfRule>
    <cfRule type="expression" dxfId="68" priority="102">
      <formula>AT64="Alta"</formula>
    </cfRule>
    <cfRule type="expression" dxfId="67" priority="103">
      <formula>AT64="Moderada"</formula>
    </cfRule>
    <cfRule type="expression" dxfId="66" priority="104">
      <formula>AT64="Baja"</formula>
    </cfRule>
  </conditionalFormatting>
  <conditionalFormatting sqref="AT74:AU74">
    <cfRule type="expression" dxfId="65" priority="1480">
      <formula>AT74="Extrema"</formula>
    </cfRule>
    <cfRule type="expression" dxfId="64" priority="1481">
      <formula>AT74="Alta"</formula>
    </cfRule>
    <cfRule type="expression" dxfId="63" priority="1482">
      <formula>AT74="Moderada"</formula>
    </cfRule>
    <cfRule type="expression" dxfId="62" priority="1483">
      <formula>AT74="Baja"</formula>
    </cfRule>
  </conditionalFormatting>
  <conditionalFormatting sqref="AT85:AU85">
    <cfRule type="expression" dxfId="61" priority="1476">
      <formula>AT85="Extrema"</formula>
    </cfRule>
    <cfRule type="expression" dxfId="60" priority="1477">
      <formula>AT85="Alta"</formula>
    </cfRule>
    <cfRule type="expression" dxfId="59" priority="1478">
      <formula>AT85="Moderada"</formula>
    </cfRule>
    <cfRule type="expression" dxfId="58" priority="1479">
      <formula>AT85="Baja"</formula>
    </cfRule>
  </conditionalFormatting>
  <conditionalFormatting sqref="AT95:AU95">
    <cfRule type="expression" dxfId="57" priority="1472">
      <formula>AT95="Extrema"</formula>
    </cfRule>
    <cfRule type="expression" dxfId="56" priority="1473">
      <formula>AT95="Alta"</formula>
    </cfRule>
    <cfRule type="expression" dxfId="55" priority="1474">
      <formula>AT95="Moderada"</formula>
    </cfRule>
    <cfRule type="expression" dxfId="54" priority="1475">
      <formula>AT95="Baja"</formula>
    </cfRule>
  </conditionalFormatting>
  <conditionalFormatting sqref="AT105:AU105">
    <cfRule type="expression" dxfId="53" priority="1468">
      <formula>AT105="Extrema"</formula>
    </cfRule>
    <cfRule type="expression" dxfId="52" priority="1469">
      <formula>AT105="Alta"</formula>
    </cfRule>
    <cfRule type="expression" dxfId="51" priority="1470">
      <formula>AT105="Moderada"</formula>
    </cfRule>
    <cfRule type="expression" dxfId="50" priority="1471">
      <formula>AT105="Baja"</formula>
    </cfRule>
  </conditionalFormatting>
  <conditionalFormatting sqref="AT115:AU115">
    <cfRule type="expression" dxfId="49" priority="1464">
      <formula>AT115="Extrema"</formula>
    </cfRule>
    <cfRule type="expression" dxfId="48" priority="1465">
      <formula>AT115="Alta"</formula>
    </cfRule>
    <cfRule type="expression" dxfId="47" priority="1466">
      <formula>AT115="Moderada"</formula>
    </cfRule>
    <cfRule type="expression" dxfId="46" priority="1467">
      <formula>AT115="Baja"</formula>
    </cfRule>
  </conditionalFormatting>
  <conditionalFormatting sqref="AT125:AU125">
    <cfRule type="expression" dxfId="45" priority="1460">
      <formula>AT125="Extrema"</formula>
    </cfRule>
    <cfRule type="expression" dxfId="44" priority="1461">
      <formula>AT125="Alta"</formula>
    </cfRule>
    <cfRule type="expression" dxfId="43" priority="1462">
      <formula>AT125="Moderada"</formula>
    </cfRule>
    <cfRule type="expression" dxfId="42" priority="1463">
      <formula>AT125="Baja"</formula>
    </cfRule>
  </conditionalFormatting>
  <conditionalFormatting sqref="AT135:AU135">
    <cfRule type="expression" dxfId="41" priority="1456">
      <formula>AT135="Extrema"</formula>
    </cfRule>
    <cfRule type="expression" dxfId="40" priority="1457">
      <formula>AT135="Alta"</formula>
    </cfRule>
    <cfRule type="expression" dxfId="39" priority="1458">
      <formula>AT135="Moderada"</formula>
    </cfRule>
    <cfRule type="expression" dxfId="38" priority="1459">
      <formula>AT135="Baja"</formula>
    </cfRule>
  </conditionalFormatting>
  <conditionalFormatting sqref="AT145:AU145">
    <cfRule type="expression" dxfId="37" priority="703">
      <formula>AT145="Extrema"</formula>
    </cfRule>
    <cfRule type="expression" dxfId="36" priority="704">
      <formula>AT145="Alta"</formula>
    </cfRule>
    <cfRule type="expression" dxfId="35" priority="705">
      <formula>AT145="Moderada"</formula>
    </cfRule>
    <cfRule type="expression" dxfId="34" priority="706">
      <formula>AT145="Baja"</formula>
    </cfRule>
  </conditionalFormatting>
  <conditionalFormatting sqref="AT155:AU155">
    <cfRule type="expression" dxfId="33" priority="617">
      <formula>AT155="Extrema"</formula>
    </cfRule>
    <cfRule type="expression" dxfId="32" priority="618">
      <formula>AT155="Alta"</formula>
    </cfRule>
    <cfRule type="expression" dxfId="31" priority="619">
      <formula>AT155="Moderada"</formula>
    </cfRule>
    <cfRule type="expression" dxfId="30" priority="620">
      <formula>AT155="Baja"</formula>
    </cfRule>
  </conditionalFormatting>
  <conditionalFormatting sqref="AT165:AU165">
    <cfRule type="expression" dxfId="29" priority="531">
      <formula>AT165="Extrema"</formula>
    </cfRule>
    <cfRule type="expression" dxfId="28" priority="532">
      <formula>AT165="Alta"</formula>
    </cfRule>
    <cfRule type="expression" dxfId="27" priority="533">
      <formula>AT165="Moderada"</formula>
    </cfRule>
    <cfRule type="expression" dxfId="26" priority="534">
      <formula>AT165="Baja"</formula>
    </cfRule>
  </conditionalFormatting>
  <conditionalFormatting sqref="AT176:AU176">
    <cfRule type="expression" dxfId="25" priority="445">
      <formula>AT176="Extrema"</formula>
    </cfRule>
    <cfRule type="expression" dxfId="24" priority="446">
      <formula>AT176="Alta"</formula>
    </cfRule>
    <cfRule type="expression" dxfId="23" priority="447">
      <formula>AT176="Moderada"</formula>
    </cfRule>
    <cfRule type="expression" dxfId="22" priority="448">
      <formula>AT176="Baja"</formula>
    </cfRule>
  </conditionalFormatting>
  <conditionalFormatting sqref="AT186:AU186">
    <cfRule type="expression" dxfId="21" priority="359">
      <formula>AT186="Extrema"</formula>
    </cfRule>
    <cfRule type="expression" dxfId="20" priority="360">
      <formula>AT186="Alta"</formula>
    </cfRule>
    <cfRule type="expression" dxfId="19" priority="361">
      <formula>AT186="Moderada"</formula>
    </cfRule>
    <cfRule type="expression" dxfId="18" priority="362">
      <formula>AT186="Baja"</formula>
    </cfRule>
  </conditionalFormatting>
  <conditionalFormatting sqref="AT196:AU196">
    <cfRule type="expression" dxfId="17" priority="273">
      <formula>AT196="Extrema"</formula>
    </cfRule>
    <cfRule type="expression" dxfId="16" priority="274">
      <formula>AT196="Alta"</formula>
    </cfRule>
    <cfRule type="expression" dxfId="15" priority="275">
      <formula>AT196="Moderada"</formula>
    </cfRule>
    <cfRule type="expression" dxfId="14" priority="276">
      <formula>AT196="Baja"</formula>
    </cfRule>
  </conditionalFormatting>
  <dataValidations xWindow="358" yWindow="228" count="47">
    <dataValidation type="whole" allowBlank="1" showInputMessage="1" showErrorMessage="1" prompt="Determine el número de veces que se pasa por el punto de riesgo en el periodo de un año._x000a_" sqref="L10" xr:uid="{00000000-0002-0000-0400-000000000000}">
      <formula1>1</formula1>
      <formula2>10000</formula2>
    </dataValidation>
    <dataValidation allowBlank="1" showInputMessage="1" showErrorMessage="1" promptTitle="Referencia" prompt="Consecutivo del riesgo." sqref="B10:C10" xr:uid="{00000000-0002-0000-0400-000001000000}"/>
    <dataValidation allowBlank="1" showInputMessage="1" showErrorMessage="1" promptTitle="Tipo de riesgo" prompt="Selecciones de la lista desplegable el tipo de riesgo._x000a_" sqref="D10" xr:uid="{00000000-0002-0000-0400-000002000000}"/>
    <dataValidation allowBlank="1" showInputMessage="1" showErrorMessage="1" promptTitle="Causa inmediata" prompt="Circunstancias o situaciones más evidentes sobre las cuales se presenta el riesgo. Debe preguntarse el ¿Cómo?" sqref="F10:F11" xr:uid="{00000000-0002-0000-0400-000004000000}"/>
    <dataValidation allowBlank="1" showInputMessage="1" showErrorMessage="1" promptTitle="Causa raíz" prompt="Es la causa principal o básica, corresponde a las razones por las cuales se puede presentar el riesgo. Debe preguntarse el ¿Por qué?_x000a_" sqref="G10:G11" xr:uid="{00000000-0002-0000-0400-000005000000}"/>
    <dataValidation allowBlank="1" showInputMessage="1" showErrorMessage="1" promptTitle="Clasificación del riesgo" prompt="Seleccione de la lista desplegable la categoria del riesgo correspondiente._x000a_" sqref="H10:H11" xr:uid="{00000000-0002-0000-0400-000007000000}"/>
    <dataValidation allowBlank="1" showInputMessage="1" showErrorMessage="1" promptTitle="Factores de riesgo" prompt="Seleccione de la lista desplegable el factor de riesgo correspondiente. " sqref="I10" xr:uid="{00000000-0002-0000-0400-000008000000}"/>
    <dataValidation allowBlank="1" showInputMessage="1" showErrorMessage="1" promptTitle="Nivel de probabilidad inherente" prompt="Se define el nivel de probabilidad de acuerdo con la frecuencia de la actividad." sqref="M10:M11" xr:uid="{00000000-0002-0000-0400-000009000000}"/>
    <dataValidation allowBlank="1" showInputMessage="1" showErrorMessage="1" promptTitle="Valoración porcentual" prompt="Se genera la valoración porcentual de la probabilidad inherente." sqref="N10:N11" xr:uid="{00000000-0002-0000-0400-00000A000000}"/>
    <dataValidation allowBlank="1" showInputMessage="1" showErrorMessage="1" promptTitle="Criterios de impacto" prompt="Seleccione de la lista desplegable la afectación económica o reputacional si se materializa el riesgo." sqref="O10" xr:uid="{00000000-0002-0000-0400-00000B000000}"/>
    <dataValidation allowBlank="1" showInputMessage="1" showErrorMessage="1" promptTitle="Impacto inherente" prompt="Se define el nivel de impacto inherente de acuerdo con la afectación económica o reputacional de materializarse el riesgo." sqref="P10" xr:uid="{00000000-0002-0000-0400-00000C000000}"/>
    <dataValidation allowBlank="1" showInputMessage="1" showErrorMessage="1" promptTitle="Valoración porcentual" prompt="Se genera la valoración porcentual del impacto inherente." sqref="Q10:Q11" xr:uid="{00000000-0002-0000-0400-00000D000000}"/>
    <dataValidation allowBlank="1" showInputMessage="1" showErrorMessage="1" promptTitle="Zona de riesgo inherente" prompt="Determinación de la zona de severidad antes de controles." sqref="S10:S11" xr:uid="{00000000-0002-0000-0400-00000E000000}"/>
    <dataValidation allowBlank="1" showInputMessage="1" showErrorMessage="1" promptTitle="Tipo de control" prompt="Seleccione de la lista desplegable el tipo de control diseñado para reducir o mitigar el riesgo." sqref="AB11:AD11" xr:uid="{00000000-0002-0000-0400-000011000000}"/>
    <dataValidation allowBlank="1" showInputMessage="1" showErrorMessage="1" promptTitle="Implementación" prompt="Seleccione de la lista desplegable la opción correspondiente." sqref="AE11:AF11" xr:uid="{00000000-0002-0000-0400-000013000000}"/>
    <dataValidation allowBlank="1" showInputMessage="1" showErrorMessage="1" promptTitle="Calificación" prompt="Valoración porcentual del control de acuerdo con sus atributos." sqref="AG11" xr:uid="{00000000-0002-0000-0400-000014000000}"/>
    <dataValidation allowBlank="1" showInputMessage="1" showErrorMessage="1" promptTitle="Documentación" prompt="Seleccione de la lista desplegable la opción correspondiente." sqref="AH11" xr:uid="{00000000-0002-0000-0400-000015000000}"/>
    <dataValidation allowBlank="1" showInputMessage="1" showErrorMessage="1" promptTitle="Frecuencia" prompt="Seleccione de la lista desplegable la opción correspondiente." sqref="AI11" xr:uid="{00000000-0002-0000-0400-000016000000}"/>
    <dataValidation allowBlank="1" showInputMessage="1" showErrorMessage="1" promptTitle="Evidencia" prompt="Seleccione de la lista desplegable la opción correspondiente." sqref="AJ11" xr:uid="{00000000-0002-0000-0400-000017000000}"/>
    <dataValidation allowBlank="1" showInputMessage="1" showErrorMessage="1" promptTitle="Probabilidad residual" prompt="Valoración de la probabilidad residual aplicando controles." sqref="AK10" xr:uid="{00000000-0002-0000-0400-000018000000}"/>
    <dataValidation allowBlank="1" showInputMessage="1" showErrorMessage="1" promptTitle="Porcentaje" prompt="Valoración porcentual de la probabilidad residual" sqref="AL10:AM10" xr:uid="{00000000-0002-0000-0400-000019000000}"/>
    <dataValidation allowBlank="1" showInputMessage="1" showErrorMessage="1" promptTitle="Impacto residual" prompt="Valoración del impacto residual aplicando controles._x000a_" sqref="AN10" xr:uid="{00000000-0002-0000-0400-00001A000000}"/>
    <dataValidation allowBlank="1" showInputMessage="1" showErrorMessage="1" promptTitle="Porcentaje" prompt="valoración porcentual del impacto residual final una vez aplicados los controles." sqref="AO10" xr:uid="{00000000-0002-0000-0400-00001B000000}"/>
    <dataValidation allowBlank="1" showInputMessage="1" showErrorMessage="1" promptTitle="Zona de riesgo final" prompt="Ubicación del riesgo residual en la zona de severidad correspondiente." sqref="AP10:AU10" xr:uid="{00000000-0002-0000-0400-00001C000000}"/>
    <dataValidation allowBlank="1" showInputMessage="1" showErrorMessage="1" promptTitle="Acción" prompt="Desarrolle el plan de acción como una herramienta de planificación que le permita monitorear la gestión de tareas o actividades orientadas a contrarrestar el riesgo.  " sqref="AW10" xr:uid="{00000000-0002-0000-0400-00001D000000}"/>
    <dataValidation allowBlank="1" showInputMessage="1" showErrorMessage="1" promptTitle="Tratamiento" prompt="Seleccione de la lista desplegable el tratamiento más apropiado para mitigar el riesgo." sqref="AV10" xr:uid="{00000000-0002-0000-0400-000023000000}"/>
    <dataValidation allowBlank="1" showInputMessage="1" showErrorMessage="1" promptTitle="Impacto" prompt="De acuerdo con el análisis del riesgo, seleccione de la lista desplegable la opción correspondiente " sqref="K10" xr:uid="{00000000-0002-0000-0400-00002A000000}"/>
    <dataValidation allowBlank="1" showInputMessage="1" showErrorMessage="1" promptTitle="Observaciones" prompt="Si se requiere hacer alguna observación adicional sobre el riesgo o los componentes del mismo._x000a_" sqref="J10:K10" xr:uid="{00000000-0002-0000-0400-00002B000000}"/>
    <dataValidation type="list" allowBlank="1" showInputMessage="1" showErrorMessage="1" sqref="I13:I22 I176:I205 I24:I83 I85:I174" xr:uid="{8C17BF37-2896-4985-A00A-3E8A5E22B98C}">
      <formula1>INDIRECT($H$13)</formula1>
    </dataValidation>
    <dataValidation type="list" allowBlank="1" showInputMessage="1" showErrorMessage="1" sqref="O64:O73 O135:O174 O176:O205" xr:uid="{FDB82F59-DFED-4084-87DE-537F866933BB}">
      <formula1>INDIRECT($K$135)</formula1>
    </dataValidation>
    <dataValidation type="list" allowBlank="1" showInputMessage="1" showErrorMessage="1" sqref="O13" xr:uid="{258432B8-D221-4CF4-BDE3-974AA75F50C5}">
      <formula1>INDIRECT($K$13)</formula1>
    </dataValidation>
    <dataValidation type="list" allowBlank="1" showInputMessage="1" showErrorMessage="1" sqref="O24:O33" xr:uid="{1DDC15F0-8E03-443F-B1CA-30C7DE7C7805}">
      <formula1>INDIRECT($K$24)</formula1>
    </dataValidation>
    <dataValidation type="list" allowBlank="1" showInputMessage="1" showErrorMessage="1" sqref="O34:O43" xr:uid="{A2386555-CA17-4A77-9DA6-01D4140BE305}">
      <formula1>INDIRECT($K$34)</formula1>
    </dataValidation>
    <dataValidation type="list" allowBlank="1" showInputMessage="1" showErrorMessage="1" sqref="O44:O53" xr:uid="{D6511423-AA21-4B01-B187-36CF44FA0B91}">
      <formula1>INDIRECT($K$44)</formula1>
    </dataValidation>
    <dataValidation type="list" allowBlank="1" showInputMessage="1" showErrorMessage="1" sqref="O54:O63" xr:uid="{591451C5-7E3F-4D4A-A6FE-D20E8A189864}">
      <formula1>INDIRECT($K$54)</formula1>
    </dataValidation>
    <dataValidation type="list" allowBlank="1" showInputMessage="1" showErrorMessage="1" sqref="O74:O83" xr:uid="{D2947032-E3EA-435D-B384-1362124CA9A7}">
      <formula1>INDIRECT($K$74)</formula1>
    </dataValidation>
    <dataValidation type="list" allowBlank="1" showInputMessage="1" showErrorMessage="1" sqref="O85:O94" xr:uid="{BFAC6605-246E-4B2D-986D-7A4A4E509F50}">
      <formula1>INDIRECT($K$85)</formula1>
    </dataValidation>
    <dataValidation type="list" allowBlank="1" showInputMessage="1" showErrorMessage="1" sqref="O95:O104" xr:uid="{9F31E292-6424-4673-97A9-04E4F19010B1}">
      <formula1>INDIRECT($K$95)</formula1>
    </dataValidation>
    <dataValidation type="list" allowBlank="1" showInputMessage="1" showErrorMessage="1" sqref="O105:O114" xr:uid="{41215059-5586-4E33-9F3B-F350810AC146}">
      <formula1>INDIRECT($K$105)</formula1>
    </dataValidation>
    <dataValidation type="list" allowBlank="1" showInputMessage="1" showErrorMessage="1" sqref="O115:O124" xr:uid="{556A2A63-AFA8-4F35-90D6-61A4ED19FDF1}">
      <formula1>INDIRECT($K$115)</formula1>
    </dataValidation>
    <dataValidation type="list" allowBlank="1" showInputMessage="1" showErrorMessage="1" sqref="O125:O134" xr:uid="{6534D3ED-CED4-4617-85FE-EB9FE75FDD35}">
      <formula1>INDIRECT($K$125)</formula1>
    </dataValidation>
    <dataValidation allowBlank="1" showInputMessage="1" showErrorMessage="1" promptTitle="N° de control" prompt="Consecutivo del control o controles._x000a_" sqref="T9" xr:uid="{00000000-0002-0000-0400-00000F000000}"/>
    <dataValidation allowBlank="1" showInputMessage="1" showErrorMessage="1" promptTitle="Descripción del control" prompt="Debe estructurarse con una redacción sencilla que facilite su entendimiento, tipología y atributos para su valoración. Responsable+acción+complemento." sqref="U9" xr:uid="{00000000-0002-0000-0400-000010000000}"/>
    <dataValidation allowBlank="1" showInputMessage="1" showErrorMessage="1" promptTitle="Evidencia o soportes" prompt="Adjuntar archivos o soportes que evidencien las actividades ejecutadas a través del plan de acción." sqref="BA10:BA11" xr:uid="{A834F933-7906-4643-BDF3-80C9BFD495F1}"/>
    <dataValidation allowBlank="1" showInputMessage="1" showErrorMessage="1" promptTitle="fecha seguimiento" prompt="Fecha en que se realiza el seguimiento para determinar avances o desviaciones del plan de acción establecido." sqref="AZ10:AZ11" xr:uid="{6550C460-97FB-4204-9E46-57551CBA50B0}"/>
    <dataValidation allowBlank="1" showInputMessage="1" showErrorMessage="1" promptTitle="Fecha implementación" prompt="Fecha de inicio del plan de acción." sqref="AY10:AY11" xr:uid="{A984F166-0EB5-4F91-A80F-887542FC78CF}"/>
    <dataValidation allowBlank="1" showInputMessage="1" showErrorMessage="1" promptTitle="Responsable" prompt="Designe o señale el cargo del servidor o funcionario que se encargará de llevar a cabo el plan de acción o la actividad correspondiente." sqref="AX10:AX11" xr:uid="{F57381D1-0E22-4DE4-B1C0-C99E22ED605E}"/>
  </dataValidations>
  <pageMargins left="0.70866141732283472" right="0.70866141732283472" top="0.74803149606299213" bottom="0.74803149606299213" header="0.31496062992125984" footer="0.31496062992125984"/>
  <pageSetup paperSize="5" scale="10" orientation="landscape" r:id="rId1"/>
  <headerFooter>
    <oddFooter>&amp;CSi usted copia o imprime este documento, la UAEGRTD lo considerará como No Controlado y no se hace responsable por su consulta o uso. Si desea consultar la versión vigente y controlada, consulte el Sistema de Información Strategos</oddFooter>
  </headerFooter>
  <ignoredErrors>
    <ignoredError sqref="AC13:AC22 AD13:AD22 AF13 AD24:AD33 AF24 AD34:AD43 AF34 AD44:AD53 AF44 AD54:AD63 AF54 AD74:AD83 AF74 AD85:AD94 AF85 AD95:AD104 AF95 AD105:AD114 AF105 AD115:AD124 AF115 AD125:AD134 AF125 AD135:AD144 AF135 AC27 AC156:AD156 AC187:AD187 AF187" emptyCellReference="1"/>
    <ignoredError sqref="AL44 AO44 AL24 AL34 AO34 AL54 AO54 AL64 AO64 AL74 AO74 AL85 AO85 AL95 AO95 AL105 AO105 AL115 AO115 AL125 AO125 AL135 AO135 AL145 AO145 AL155 AO155 AL165 AO165 AL176 AO176 AL186 AO186 AL196 AO196" formula="1"/>
  </ignoredErrors>
  <drawing r:id="rId2"/>
  <extLst>
    <ext xmlns:x14="http://schemas.microsoft.com/office/spreadsheetml/2009/9/main" uri="{78C0D931-6437-407d-A8EE-F0AAD7539E65}">
      <x14:conditionalFormattings>
        <x14:conditionalFormatting xmlns:xm="http://schemas.microsoft.com/office/excel/2006/main">
          <x14:cfRule type="containsText" priority="2485" operator="containsText" id="{04468635-85BC-4B90-959E-D1B8214702FE}">
            <xm:f>NOT(ISERROR(SEARCH($P$13,P13)))</xm:f>
            <xm:f>$P$13</xm:f>
            <x14:dxf>
              <fill>
                <patternFill>
                  <bgColor rgb="FFFFFF00"/>
                </patternFill>
              </fill>
            </x14:dxf>
          </x14:cfRule>
          <x14:cfRule type="containsText" priority="2486" operator="containsText" id="{43FB2197-3683-479D-BF7E-AA6011B7873C}">
            <xm:f>NOT(ISERROR(SEARCH($P$13,P13)))</xm:f>
            <xm:f>$P$13</xm:f>
            <x14:dxf>
              <fill>
                <patternFill>
                  <bgColor theme="9" tint="0.79998168889431442"/>
                </patternFill>
              </fill>
            </x14:dxf>
          </x14:cfRule>
          <x14:cfRule type="containsText" priority="2487" operator="containsText" id="{05A50834-514B-4F38-A15F-11A0D52AB8B8}">
            <xm:f>NOT(ISERROR(SEARCH($P$13,P13)))</xm:f>
            <xm:f>$P$13</xm:f>
            <x14:dxf>
              <fill>
                <patternFill>
                  <bgColor theme="9" tint="0.39994506668294322"/>
                </patternFill>
              </fill>
            </x14:dxf>
          </x14:cfRule>
          <x14:cfRule type="containsText" priority="2488" operator="containsText" id="{A1D32159-04D1-43AD-946A-E4D8353AB292}">
            <xm:f>NOT(ISERROR(SEARCH($P$13,P13)))</xm:f>
            <xm:f>$P$13</xm:f>
            <x14:dxf>
              <fill>
                <patternFill>
                  <bgColor rgb="FF00B050"/>
                </patternFill>
              </fill>
            </x14:dxf>
          </x14:cfRule>
          <x14:cfRule type="containsText" priority="2489" operator="containsText" id="{1F132F40-7201-44D0-B636-5DFDBAD6D089}">
            <xm:f>NOT(ISERROR(SEARCH($P$13,P13)))</xm:f>
            <xm:f>$P$13</xm:f>
            <x14:dxf/>
          </x14:cfRule>
          <x14:cfRule type="containsText" priority="2490" operator="containsText" id="{E3F314E8-1414-437F-9FE1-F976EEDED536}">
            <xm:f>NOT(ISERROR(SEARCH($P$13,P13)))</xm:f>
            <xm:f>$P$13</xm:f>
            <x14:dxf>
              <fill>
                <patternFill>
                  <bgColor rgb="FFFFFF00"/>
                </patternFill>
              </fill>
            </x14:dxf>
          </x14:cfRule>
          <x14:cfRule type="containsText" priority="2491" operator="containsText" id="{C686289A-1BC2-48F0-8306-782A9B7BB303}">
            <xm:f>NOT(ISERROR(SEARCH($P$13,P13)))</xm:f>
            <xm:f>$P$13</xm:f>
            <x14:dxf>
              <fill>
                <patternFill>
                  <bgColor rgb="FFFFC000"/>
                </patternFill>
              </fill>
            </x14:dxf>
          </x14:cfRule>
          <x14:cfRule type="containsText" priority="2492" operator="containsText" id="{F8509DBD-61F0-462D-8958-8A1DA872F7DF}">
            <xm:f>NOT(ISERROR(SEARCH($P$13,P13)))</xm:f>
            <xm:f>$P$13</xm:f>
            <x14:dxf>
              <fill>
                <patternFill>
                  <bgColor rgb="FFFF0000"/>
                </patternFill>
              </fill>
            </x14:dxf>
          </x14:cfRule>
          <x14:cfRule type="containsText" priority="2493" operator="containsText" id="{97E4BFAA-F974-44C0-955C-A14A789CD7A3}">
            <xm:f>NOT(ISERROR(SEARCH($P$13,P13)))</xm:f>
            <xm:f>$P$13</xm:f>
            <x14:dxf>
              <fill>
                <patternFill>
                  <bgColor theme="9" tint="0.59996337778862885"/>
                </patternFill>
              </fill>
            </x14:dxf>
          </x14:cfRule>
          <x14:cfRule type="containsText" priority="2494" operator="containsText" id="{BA75C97E-1147-43D6-8BAA-B7B2E3328BC0}">
            <xm:f>NOT(ISERROR(SEARCH($P$13,P13)))</xm:f>
            <xm:f>$P$13</xm:f>
            <x14:dxf>
              <fill>
                <patternFill>
                  <bgColor theme="9"/>
                </patternFill>
              </fill>
            </x14:dxf>
          </x14:cfRule>
          <x14:cfRule type="containsText" priority="2495" operator="containsText" id="{229AB1AC-9C45-4EAA-B810-872944E914E2}">
            <xm:f>NOT(ISERROR(SEARCH($P$13,P13)))</xm:f>
            <xm:f>$P$13</xm:f>
            <x14:dxf>
              <fill>
                <patternFill>
                  <bgColor rgb="FFFFFF00"/>
                </patternFill>
              </fill>
            </x14:dxf>
          </x14:cfRule>
          <x14:cfRule type="containsText" priority="2496" operator="containsText" id="{7467219B-DF6C-4663-93C0-87AC3909D43E}">
            <xm:f>NOT(ISERROR(SEARCH($P$13,P13)))</xm:f>
            <xm:f>$P$13</xm:f>
            <x14:dxf>
              <fill>
                <patternFill>
                  <bgColor rgb="FFFFC000"/>
                </patternFill>
              </fill>
            </x14:dxf>
          </x14:cfRule>
          <x14:cfRule type="containsText" priority="2497" operator="containsText" id="{F80B8101-A82C-4639-8E1C-5EF71588F0C9}">
            <xm:f>NOT(ISERROR(SEARCH($P$13,P13)))</xm:f>
            <xm:f>$P$13</xm:f>
            <x14:dxf>
              <fill>
                <patternFill>
                  <bgColor rgb="FFFF0000"/>
                </patternFill>
              </fill>
            </x14:dxf>
          </x14:cfRule>
          <xm:sqref>P13</xm:sqref>
        </x14:conditionalFormatting>
        <x14:conditionalFormatting xmlns:xm="http://schemas.microsoft.com/office/excel/2006/main">
          <x14:cfRule type="containsText" priority="1438" operator="containsText" id="{4CEFF461-FE73-41E9-8B11-1F87ED7BCCFF}">
            <xm:f>NOT(ISERROR(SEARCH($P$13,P24)))</xm:f>
            <xm:f>$P$13</xm:f>
            <x14:dxf>
              <fill>
                <patternFill>
                  <bgColor rgb="FFFFFF00"/>
                </patternFill>
              </fill>
            </x14:dxf>
          </x14:cfRule>
          <x14:cfRule type="containsText" priority="1439" operator="containsText" id="{3951180C-61C3-4C19-A10D-F73BCB6DAFB7}">
            <xm:f>NOT(ISERROR(SEARCH($P$13,P24)))</xm:f>
            <xm:f>$P$13</xm:f>
            <x14:dxf>
              <fill>
                <patternFill>
                  <bgColor theme="9" tint="0.79998168889431442"/>
                </patternFill>
              </fill>
            </x14:dxf>
          </x14:cfRule>
          <x14:cfRule type="containsText" priority="1440" operator="containsText" id="{35703550-6460-4C54-A4A0-DD83ED8A9B28}">
            <xm:f>NOT(ISERROR(SEARCH($P$13,P24)))</xm:f>
            <xm:f>$P$13</xm:f>
            <x14:dxf>
              <fill>
                <patternFill>
                  <bgColor theme="9" tint="0.39994506668294322"/>
                </patternFill>
              </fill>
            </x14:dxf>
          </x14:cfRule>
          <x14:cfRule type="containsText" priority="1441" operator="containsText" id="{F956E30B-CEC2-4C82-A951-7D50816A4FDA}">
            <xm:f>NOT(ISERROR(SEARCH($P$13,P24)))</xm:f>
            <xm:f>$P$13</xm:f>
            <x14:dxf>
              <fill>
                <patternFill>
                  <bgColor rgb="FF00B050"/>
                </patternFill>
              </fill>
            </x14:dxf>
          </x14:cfRule>
          <x14:cfRule type="containsText" priority="1442" operator="containsText" id="{C8B4DA47-008A-4CD5-ACA5-9BDD8E42D39C}">
            <xm:f>NOT(ISERROR(SEARCH($P$13,P24)))</xm:f>
            <xm:f>$P$13</xm:f>
            <x14:dxf/>
          </x14:cfRule>
          <x14:cfRule type="containsText" priority="1443" operator="containsText" id="{9EC8DFE5-AD31-4458-AC52-8D08341647BD}">
            <xm:f>NOT(ISERROR(SEARCH($P$13,P24)))</xm:f>
            <xm:f>$P$13</xm:f>
            <x14:dxf>
              <fill>
                <patternFill>
                  <bgColor rgb="FFFFFF00"/>
                </patternFill>
              </fill>
            </x14:dxf>
          </x14:cfRule>
          <x14:cfRule type="containsText" priority="1444" operator="containsText" id="{904304FF-3ED8-4B15-A153-F9BF410E2E19}">
            <xm:f>NOT(ISERROR(SEARCH($P$13,P24)))</xm:f>
            <xm:f>$P$13</xm:f>
            <x14:dxf>
              <fill>
                <patternFill>
                  <bgColor rgb="FFFFC000"/>
                </patternFill>
              </fill>
            </x14:dxf>
          </x14:cfRule>
          <x14:cfRule type="containsText" priority="1445" operator="containsText" id="{F3056033-85EE-4272-ACB0-AA69C8DB64C1}">
            <xm:f>NOT(ISERROR(SEARCH($P$13,P24)))</xm:f>
            <xm:f>$P$13</xm:f>
            <x14:dxf>
              <fill>
                <patternFill>
                  <bgColor rgb="FFFF0000"/>
                </patternFill>
              </fill>
            </x14:dxf>
          </x14:cfRule>
          <x14:cfRule type="containsText" priority="1446" operator="containsText" id="{AC24E8FE-3D71-41F9-8A59-95E27C4601AF}">
            <xm:f>NOT(ISERROR(SEARCH($P$13,P24)))</xm:f>
            <xm:f>$P$13</xm:f>
            <x14:dxf>
              <fill>
                <patternFill>
                  <bgColor theme="9" tint="0.59996337778862885"/>
                </patternFill>
              </fill>
            </x14:dxf>
          </x14:cfRule>
          <x14:cfRule type="containsText" priority="1447" operator="containsText" id="{47DAB9F1-A42A-450D-AE0C-F26576B42859}">
            <xm:f>NOT(ISERROR(SEARCH($P$13,P24)))</xm:f>
            <xm:f>$P$13</xm:f>
            <x14:dxf>
              <fill>
                <patternFill>
                  <bgColor theme="9"/>
                </patternFill>
              </fill>
            </x14:dxf>
          </x14:cfRule>
          <x14:cfRule type="containsText" priority="1448" operator="containsText" id="{7A43A622-C0E8-4F04-BC0D-364D026943CE}">
            <xm:f>NOT(ISERROR(SEARCH($P$13,P24)))</xm:f>
            <xm:f>$P$13</xm:f>
            <x14:dxf>
              <fill>
                <patternFill>
                  <bgColor rgb="FFFFFF00"/>
                </patternFill>
              </fill>
            </x14:dxf>
          </x14:cfRule>
          <x14:cfRule type="containsText" priority="1449" operator="containsText" id="{5CE41B36-90B1-4E17-9516-5D8586E19269}">
            <xm:f>NOT(ISERROR(SEARCH($P$13,P24)))</xm:f>
            <xm:f>$P$13</xm:f>
            <x14:dxf>
              <fill>
                <patternFill>
                  <bgColor rgb="FFFFC000"/>
                </patternFill>
              </fill>
            </x14:dxf>
          </x14:cfRule>
          <x14:cfRule type="containsText" priority="1450" operator="containsText" id="{AB6E3523-AB74-48EA-A3E4-FFAEE177771F}">
            <xm:f>NOT(ISERROR(SEARCH($P$13,P24)))</xm:f>
            <xm:f>$P$13</xm:f>
            <x14:dxf>
              <fill>
                <patternFill>
                  <bgColor rgb="FFFF0000"/>
                </patternFill>
              </fill>
            </x14:dxf>
          </x14:cfRule>
          <xm:sqref>P24</xm:sqref>
        </x14:conditionalFormatting>
        <x14:conditionalFormatting xmlns:xm="http://schemas.microsoft.com/office/excel/2006/main">
          <x14:cfRule type="containsText" priority="1382" operator="containsText" id="{CE7D634E-D0BF-4411-8175-5D2356359C2F}">
            <xm:f>NOT(ISERROR(SEARCH($P$13,P34)))</xm:f>
            <xm:f>$P$13</xm:f>
            <x14:dxf>
              <fill>
                <patternFill>
                  <bgColor rgb="FFFFFF00"/>
                </patternFill>
              </fill>
            </x14:dxf>
          </x14:cfRule>
          <x14:cfRule type="containsText" priority="1383" operator="containsText" id="{3D20AA01-53F2-4DCD-9814-8EA524A30B47}">
            <xm:f>NOT(ISERROR(SEARCH($P$13,P34)))</xm:f>
            <xm:f>$P$13</xm:f>
            <x14:dxf>
              <fill>
                <patternFill>
                  <bgColor theme="9" tint="0.79998168889431442"/>
                </patternFill>
              </fill>
            </x14:dxf>
          </x14:cfRule>
          <x14:cfRule type="containsText" priority="1384" operator="containsText" id="{67C99702-24D6-4BA4-A09C-D99807DE47B3}">
            <xm:f>NOT(ISERROR(SEARCH($P$13,P34)))</xm:f>
            <xm:f>$P$13</xm:f>
            <x14:dxf>
              <fill>
                <patternFill>
                  <bgColor theme="9" tint="0.39994506668294322"/>
                </patternFill>
              </fill>
            </x14:dxf>
          </x14:cfRule>
          <x14:cfRule type="containsText" priority="1385" operator="containsText" id="{42E83943-7494-45ED-BD31-3E07BFC3C3CD}">
            <xm:f>NOT(ISERROR(SEARCH($P$13,P34)))</xm:f>
            <xm:f>$P$13</xm:f>
            <x14:dxf>
              <fill>
                <patternFill>
                  <bgColor rgb="FF00B050"/>
                </patternFill>
              </fill>
            </x14:dxf>
          </x14:cfRule>
          <x14:cfRule type="containsText" priority="1386" operator="containsText" id="{6A649FF6-2FAA-44BB-A07E-8091C2432FE2}">
            <xm:f>NOT(ISERROR(SEARCH($P$13,P34)))</xm:f>
            <xm:f>$P$13</xm:f>
            <x14:dxf/>
          </x14:cfRule>
          <x14:cfRule type="containsText" priority="1387" operator="containsText" id="{37CCA6B2-A500-4A97-9E2E-C77B9155599C}">
            <xm:f>NOT(ISERROR(SEARCH($P$13,P34)))</xm:f>
            <xm:f>$P$13</xm:f>
            <x14:dxf>
              <fill>
                <patternFill>
                  <bgColor rgb="FFFFFF00"/>
                </patternFill>
              </fill>
            </x14:dxf>
          </x14:cfRule>
          <x14:cfRule type="containsText" priority="1388" operator="containsText" id="{BF7BF938-127E-4602-B036-6B25FB8313D0}">
            <xm:f>NOT(ISERROR(SEARCH($P$13,P34)))</xm:f>
            <xm:f>$P$13</xm:f>
            <x14:dxf>
              <fill>
                <patternFill>
                  <bgColor rgb="FFFFC000"/>
                </patternFill>
              </fill>
            </x14:dxf>
          </x14:cfRule>
          <x14:cfRule type="containsText" priority="1389" operator="containsText" id="{0C01AF68-7FB6-405D-8029-AA7D4BDD32CF}">
            <xm:f>NOT(ISERROR(SEARCH($P$13,P34)))</xm:f>
            <xm:f>$P$13</xm:f>
            <x14:dxf>
              <fill>
                <patternFill>
                  <bgColor rgb="FFFF0000"/>
                </patternFill>
              </fill>
            </x14:dxf>
          </x14:cfRule>
          <x14:cfRule type="containsText" priority="1390" operator="containsText" id="{04C18F24-26D9-4E82-A932-C1605CD2482B}">
            <xm:f>NOT(ISERROR(SEARCH($P$13,P34)))</xm:f>
            <xm:f>$P$13</xm:f>
            <x14:dxf>
              <fill>
                <patternFill>
                  <bgColor theme="9" tint="0.59996337778862885"/>
                </patternFill>
              </fill>
            </x14:dxf>
          </x14:cfRule>
          <x14:cfRule type="containsText" priority="1391" operator="containsText" id="{4260ADB5-4699-487E-871F-51E233168482}">
            <xm:f>NOT(ISERROR(SEARCH($P$13,P34)))</xm:f>
            <xm:f>$P$13</xm:f>
            <x14:dxf>
              <fill>
                <patternFill>
                  <bgColor theme="9"/>
                </patternFill>
              </fill>
            </x14:dxf>
          </x14:cfRule>
          <x14:cfRule type="containsText" priority="1392" operator="containsText" id="{55F6E49E-CBC7-4824-AAD8-54F477497F5E}">
            <xm:f>NOT(ISERROR(SEARCH($P$13,P34)))</xm:f>
            <xm:f>$P$13</xm:f>
            <x14:dxf>
              <fill>
                <patternFill>
                  <bgColor rgb="FFFFFF00"/>
                </patternFill>
              </fill>
            </x14:dxf>
          </x14:cfRule>
          <x14:cfRule type="containsText" priority="1393" operator="containsText" id="{7D96D362-3705-475B-9035-C754B137D5B4}">
            <xm:f>NOT(ISERROR(SEARCH($P$13,P34)))</xm:f>
            <xm:f>$P$13</xm:f>
            <x14:dxf>
              <fill>
                <patternFill>
                  <bgColor rgb="FFFFC000"/>
                </patternFill>
              </fill>
            </x14:dxf>
          </x14:cfRule>
          <x14:cfRule type="containsText" priority="1394" operator="containsText" id="{26FFF5FE-B60A-40C8-884F-D9ED9C516E2D}">
            <xm:f>NOT(ISERROR(SEARCH($P$13,P34)))</xm:f>
            <xm:f>$P$13</xm:f>
            <x14:dxf>
              <fill>
                <patternFill>
                  <bgColor rgb="FFFF0000"/>
                </patternFill>
              </fill>
            </x14:dxf>
          </x14:cfRule>
          <xm:sqref>P34</xm:sqref>
        </x14:conditionalFormatting>
        <x14:conditionalFormatting xmlns:xm="http://schemas.microsoft.com/office/excel/2006/main">
          <x14:cfRule type="containsText" priority="1326" operator="containsText" id="{580C8A30-45A6-43B2-BF9A-5E90C7AA113D}">
            <xm:f>NOT(ISERROR(SEARCH($P$13,P44)))</xm:f>
            <xm:f>$P$13</xm:f>
            <x14:dxf>
              <fill>
                <patternFill>
                  <bgColor rgb="FFFFFF00"/>
                </patternFill>
              </fill>
            </x14:dxf>
          </x14:cfRule>
          <x14:cfRule type="containsText" priority="1327" operator="containsText" id="{09041CDC-A6BD-4DA8-8DE2-3C986D7551A5}">
            <xm:f>NOT(ISERROR(SEARCH($P$13,P44)))</xm:f>
            <xm:f>$P$13</xm:f>
            <x14:dxf>
              <fill>
                <patternFill>
                  <bgColor theme="9" tint="0.79998168889431442"/>
                </patternFill>
              </fill>
            </x14:dxf>
          </x14:cfRule>
          <x14:cfRule type="containsText" priority="1328" operator="containsText" id="{19A2DCEF-1CC1-4705-A9EA-CFC683D64E1B}">
            <xm:f>NOT(ISERROR(SEARCH($P$13,P44)))</xm:f>
            <xm:f>$P$13</xm:f>
            <x14:dxf>
              <fill>
                <patternFill>
                  <bgColor theme="9" tint="0.39994506668294322"/>
                </patternFill>
              </fill>
            </x14:dxf>
          </x14:cfRule>
          <x14:cfRule type="containsText" priority="1329" operator="containsText" id="{03915DBE-2459-4ED7-9E26-015AFAED13A9}">
            <xm:f>NOT(ISERROR(SEARCH($P$13,P44)))</xm:f>
            <xm:f>$P$13</xm:f>
            <x14:dxf>
              <fill>
                <patternFill>
                  <bgColor rgb="FF00B050"/>
                </patternFill>
              </fill>
            </x14:dxf>
          </x14:cfRule>
          <x14:cfRule type="containsText" priority="1330" operator="containsText" id="{7AB2A0F7-A421-4791-90F1-BF19B3212C41}">
            <xm:f>NOT(ISERROR(SEARCH($P$13,P44)))</xm:f>
            <xm:f>$P$13</xm:f>
            <x14:dxf/>
          </x14:cfRule>
          <x14:cfRule type="containsText" priority="1331" operator="containsText" id="{FB557808-06D6-46B8-9AE4-8CFDF69CA6A7}">
            <xm:f>NOT(ISERROR(SEARCH($P$13,P44)))</xm:f>
            <xm:f>$P$13</xm:f>
            <x14:dxf>
              <fill>
                <patternFill>
                  <bgColor rgb="FFFFFF00"/>
                </patternFill>
              </fill>
            </x14:dxf>
          </x14:cfRule>
          <x14:cfRule type="containsText" priority="1332" operator="containsText" id="{DC22CC65-B82E-4AF3-B400-51A3582D9012}">
            <xm:f>NOT(ISERROR(SEARCH($P$13,P44)))</xm:f>
            <xm:f>$P$13</xm:f>
            <x14:dxf>
              <fill>
                <patternFill>
                  <bgColor rgb="FFFFC000"/>
                </patternFill>
              </fill>
            </x14:dxf>
          </x14:cfRule>
          <x14:cfRule type="containsText" priority="1333" operator="containsText" id="{7606289B-5A20-415D-8B1A-FA3A5133D5ED}">
            <xm:f>NOT(ISERROR(SEARCH($P$13,P44)))</xm:f>
            <xm:f>$P$13</xm:f>
            <x14:dxf>
              <fill>
                <patternFill>
                  <bgColor rgb="FFFF0000"/>
                </patternFill>
              </fill>
            </x14:dxf>
          </x14:cfRule>
          <x14:cfRule type="containsText" priority="1334" operator="containsText" id="{7EB530F9-AABD-40A6-9318-5F845E1E5E96}">
            <xm:f>NOT(ISERROR(SEARCH($P$13,P44)))</xm:f>
            <xm:f>$P$13</xm:f>
            <x14:dxf>
              <fill>
                <patternFill>
                  <bgColor theme="9" tint="0.59996337778862885"/>
                </patternFill>
              </fill>
            </x14:dxf>
          </x14:cfRule>
          <x14:cfRule type="containsText" priority="1335" operator="containsText" id="{2E6C6291-C52E-4CAC-957B-763F5E268F84}">
            <xm:f>NOT(ISERROR(SEARCH($P$13,P44)))</xm:f>
            <xm:f>$P$13</xm:f>
            <x14:dxf>
              <fill>
                <patternFill>
                  <bgColor theme="9"/>
                </patternFill>
              </fill>
            </x14:dxf>
          </x14:cfRule>
          <x14:cfRule type="containsText" priority="1336" operator="containsText" id="{A38105BF-3FF4-48A9-A12B-ECEE923C65B3}">
            <xm:f>NOT(ISERROR(SEARCH($P$13,P44)))</xm:f>
            <xm:f>$P$13</xm:f>
            <x14:dxf>
              <fill>
                <patternFill>
                  <bgColor rgb="FFFFFF00"/>
                </patternFill>
              </fill>
            </x14:dxf>
          </x14:cfRule>
          <x14:cfRule type="containsText" priority="1337" operator="containsText" id="{B3E9C34B-93C6-42B8-AC8E-BF47D8DE9991}">
            <xm:f>NOT(ISERROR(SEARCH($P$13,P44)))</xm:f>
            <xm:f>$P$13</xm:f>
            <x14:dxf>
              <fill>
                <patternFill>
                  <bgColor rgb="FFFFC000"/>
                </patternFill>
              </fill>
            </x14:dxf>
          </x14:cfRule>
          <x14:cfRule type="containsText" priority="1338" operator="containsText" id="{ADEB0EDC-9A8D-488B-B4F0-18D2D4712C03}">
            <xm:f>NOT(ISERROR(SEARCH($P$13,P44)))</xm:f>
            <xm:f>$P$13</xm:f>
            <x14:dxf>
              <fill>
                <patternFill>
                  <bgColor rgb="FFFF0000"/>
                </patternFill>
              </fill>
            </x14:dxf>
          </x14:cfRule>
          <xm:sqref>P44</xm:sqref>
        </x14:conditionalFormatting>
        <x14:conditionalFormatting xmlns:xm="http://schemas.microsoft.com/office/excel/2006/main">
          <x14:cfRule type="containsText" priority="1270" operator="containsText" id="{0788567E-A656-4CC1-93A9-FEA336BA47B5}">
            <xm:f>NOT(ISERROR(SEARCH($P$13,P54)))</xm:f>
            <xm:f>$P$13</xm:f>
            <x14:dxf>
              <fill>
                <patternFill>
                  <bgColor rgb="FFFFFF00"/>
                </patternFill>
              </fill>
            </x14:dxf>
          </x14:cfRule>
          <x14:cfRule type="containsText" priority="1271" operator="containsText" id="{A17B6E3D-A483-44A1-8838-4AB42DA26F97}">
            <xm:f>NOT(ISERROR(SEARCH($P$13,P54)))</xm:f>
            <xm:f>$P$13</xm:f>
            <x14:dxf>
              <fill>
                <patternFill>
                  <bgColor theme="9" tint="0.79998168889431442"/>
                </patternFill>
              </fill>
            </x14:dxf>
          </x14:cfRule>
          <x14:cfRule type="containsText" priority="1272" operator="containsText" id="{57D5B140-ED88-4DE9-A165-0B935136CFD0}">
            <xm:f>NOT(ISERROR(SEARCH($P$13,P54)))</xm:f>
            <xm:f>$P$13</xm:f>
            <x14:dxf>
              <fill>
                <patternFill>
                  <bgColor theme="9" tint="0.39994506668294322"/>
                </patternFill>
              </fill>
            </x14:dxf>
          </x14:cfRule>
          <x14:cfRule type="containsText" priority="1273" operator="containsText" id="{C04023DE-4AF9-4A59-9FDB-2A6E1C5D77BC}">
            <xm:f>NOT(ISERROR(SEARCH($P$13,P54)))</xm:f>
            <xm:f>$P$13</xm:f>
            <x14:dxf>
              <fill>
                <patternFill>
                  <bgColor rgb="FF00B050"/>
                </patternFill>
              </fill>
            </x14:dxf>
          </x14:cfRule>
          <x14:cfRule type="containsText" priority="1274" operator="containsText" id="{AA395F26-FFE4-429E-8212-B92ACFAAFCBA}">
            <xm:f>NOT(ISERROR(SEARCH($P$13,P54)))</xm:f>
            <xm:f>$P$13</xm:f>
            <x14:dxf/>
          </x14:cfRule>
          <x14:cfRule type="containsText" priority="1275" operator="containsText" id="{9C7AC486-A2C4-45D3-9AB8-C5CE4EFC1FA1}">
            <xm:f>NOT(ISERROR(SEARCH($P$13,P54)))</xm:f>
            <xm:f>$P$13</xm:f>
            <x14:dxf>
              <fill>
                <patternFill>
                  <bgColor rgb="FFFFFF00"/>
                </patternFill>
              </fill>
            </x14:dxf>
          </x14:cfRule>
          <x14:cfRule type="containsText" priority="1276" operator="containsText" id="{7F20156F-CBE0-4E1A-A2EA-BB6B9C617524}">
            <xm:f>NOT(ISERROR(SEARCH($P$13,P54)))</xm:f>
            <xm:f>$P$13</xm:f>
            <x14:dxf>
              <fill>
                <patternFill>
                  <bgColor rgb="FFFFC000"/>
                </patternFill>
              </fill>
            </x14:dxf>
          </x14:cfRule>
          <x14:cfRule type="containsText" priority="1277" operator="containsText" id="{F5AE5250-40E1-4B51-ACBD-FA4F3425E59D}">
            <xm:f>NOT(ISERROR(SEARCH($P$13,P54)))</xm:f>
            <xm:f>$P$13</xm:f>
            <x14:dxf>
              <fill>
                <patternFill>
                  <bgColor rgb="FFFF0000"/>
                </patternFill>
              </fill>
            </x14:dxf>
          </x14:cfRule>
          <x14:cfRule type="containsText" priority="1278" operator="containsText" id="{48437C0D-691F-40B3-B529-8C9F9D485CB5}">
            <xm:f>NOT(ISERROR(SEARCH($P$13,P54)))</xm:f>
            <xm:f>$P$13</xm:f>
            <x14:dxf>
              <fill>
                <patternFill>
                  <bgColor theme="9" tint="0.59996337778862885"/>
                </patternFill>
              </fill>
            </x14:dxf>
          </x14:cfRule>
          <x14:cfRule type="containsText" priority="1279" operator="containsText" id="{6A3B0CEE-F1A6-4E4A-A810-A67973038645}">
            <xm:f>NOT(ISERROR(SEARCH($P$13,P54)))</xm:f>
            <xm:f>$P$13</xm:f>
            <x14:dxf>
              <fill>
                <patternFill>
                  <bgColor theme="9"/>
                </patternFill>
              </fill>
            </x14:dxf>
          </x14:cfRule>
          <x14:cfRule type="containsText" priority="1280" operator="containsText" id="{2189060D-5CDF-40AA-8A4B-267D97333E8F}">
            <xm:f>NOT(ISERROR(SEARCH($P$13,P54)))</xm:f>
            <xm:f>$P$13</xm:f>
            <x14:dxf>
              <fill>
                <patternFill>
                  <bgColor rgb="FFFFFF00"/>
                </patternFill>
              </fill>
            </x14:dxf>
          </x14:cfRule>
          <x14:cfRule type="containsText" priority="1281" operator="containsText" id="{FD72054C-16B2-46F0-B403-3DA0B5B7ABEB}">
            <xm:f>NOT(ISERROR(SEARCH($P$13,P54)))</xm:f>
            <xm:f>$P$13</xm:f>
            <x14:dxf>
              <fill>
                <patternFill>
                  <bgColor rgb="FFFFC000"/>
                </patternFill>
              </fill>
            </x14:dxf>
          </x14:cfRule>
          <x14:cfRule type="containsText" priority="1282" operator="containsText" id="{3B6AA465-5B59-4AF2-AC14-1765A9FC3AA5}">
            <xm:f>NOT(ISERROR(SEARCH($P$13,P54)))</xm:f>
            <xm:f>$P$13</xm:f>
            <x14:dxf>
              <fill>
                <patternFill>
                  <bgColor rgb="FFFF0000"/>
                </patternFill>
              </fill>
            </x14:dxf>
          </x14:cfRule>
          <xm:sqref>P54</xm:sqref>
        </x14:conditionalFormatting>
        <x14:conditionalFormatting xmlns:xm="http://schemas.microsoft.com/office/excel/2006/main">
          <x14:cfRule type="containsText" priority="83" operator="containsText" id="{2F4FD6A7-2468-4478-9CE9-ECE967C44779}">
            <xm:f>NOT(ISERROR(SEARCH($P$13,P64)))</xm:f>
            <xm:f>$P$13</xm:f>
            <x14:dxf>
              <fill>
                <patternFill>
                  <bgColor rgb="FFFFFF00"/>
                </patternFill>
              </fill>
            </x14:dxf>
          </x14:cfRule>
          <x14:cfRule type="containsText" priority="84" operator="containsText" id="{82166D75-21B2-4683-8BF4-BF05EB94AEA9}">
            <xm:f>NOT(ISERROR(SEARCH($P$13,P64)))</xm:f>
            <xm:f>$P$13</xm:f>
            <x14:dxf>
              <fill>
                <patternFill>
                  <bgColor theme="9" tint="0.79998168889431442"/>
                </patternFill>
              </fill>
            </x14:dxf>
          </x14:cfRule>
          <x14:cfRule type="containsText" priority="85" operator="containsText" id="{EF274DD2-357C-4498-97BD-A649E97CA383}">
            <xm:f>NOT(ISERROR(SEARCH($P$13,P64)))</xm:f>
            <xm:f>$P$13</xm:f>
            <x14:dxf>
              <fill>
                <patternFill>
                  <bgColor theme="9" tint="0.39994506668294322"/>
                </patternFill>
              </fill>
            </x14:dxf>
          </x14:cfRule>
          <x14:cfRule type="containsText" priority="86" operator="containsText" id="{3C463FBA-FE56-4A0D-BAEB-2817F0B791B2}">
            <xm:f>NOT(ISERROR(SEARCH($P$13,P64)))</xm:f>
            <xm:f>$P$13</xm:f>
            <x14:dxf>
              <fill>
                <patternFill>
                  <bgColor rgb="FF00B050"/>
                </patternFill>
              </fill>
            </x14:dxf>
          </x14:cfRule>
          <x14:cfRule type="containsText" priority="87" operator="containsText" id="{71E41F4B-EB4B-4996-BEA9-EC557E5EDFD5}">
            <xm:f>NOT(ISERROR(SEARCH($P$13,P64)))</xm:f>
            <xm:f>$P$13</xm:f>
            <x14:dxf/>
          </x14:cfRule>
          <x14:cfRule type="containsText" priority="88" operator="containsText" id="{D1410C83-FE46-43F9-8491-31E767977EAF}">
            <xm:f>NOT(ISERROR(SEARCH($P$13,P64)))</xm:f>
            <xm:f>$P$13</xm:f>
            <x14:dxf>
              <fill>
                <patternFill>
                  <bgColor rgb="FFFFFF00"/>
                </patternFill>
              </fill>
            </x14:dxf>
          </x14:cfRule>
          <x14:cfRule type="containsText" priority="89" operator="containsText" id="{B741382B-314A-485E-8026-8542504672A9}">
            <xm:f>NOT(ISERROR(SEARCH($P$13,P64)))</xm:f>
            <xm:f>$P$13</xm:f>
            <x14:dxf>
              <fill>
                <patternFill>
                  <bgColor rgb="FFFFC000"/>
                </patternFill>
              </fill>
            </x14:dxf>
          </x14:cfRule>
          <x14:cfRule type="containsText" priority="90" operator="containsText" id="{F94908D0-3F27-4DF5-94B4-80667626B621}">
            <xm:f>NOT(ISERROR(SEARCH($P$13,P64)))</xm:f>
            <xm:f>$P$13</xm:f>
            <x14:dxf>
              <fill>
                <patternFill>
                  <bgColor rgb="FFFF0000"/>
                </patternFill>
              </fill>
            </x14:dxf>
          </x14:cfRule>
          <x14:cfRule type="containsText" priority="91" operator="containsText" id="{45887B13-2A02-43CD-8B4D-9535D184323A}">
            <xm:f>NOT(ISERROR(SEARCH($P$13,P64)))</xm:f>
            <xm:f>$P$13</xm:f>
            <x14:dxf>
              <fill>
                <patternFill>
                  <bgColor theme="9" tint="0.59996337778862885"/>
                </patternFill>
              </fill>
            </x14:dxf>
          </x14:cfRule>
          <x14:cfRule type="containsText" priority="92" operator="containsText" id="{6FA6C0FF-B998-46B2-A307-7E82CE0BD2BD}">
            <xm:f>NOT(ISERROR(SEARCH($P$13,P64)))</xm:f>
            <xm:f>$P$13</xm:f>
            <x14:dxf>
              <fill>
                <patternFill>
                  <bgColor theme="9"/>
                </patternFill>
              </fill>
            </x14:dxf>
          </x14:cfRule>
          <x14:cfRule type="containsText" priority="93" operator="containsText" id="{5475B9C9-86F1-4781-B004-EBF72B5FABD5}">
            <xm:f>NOT(ISERROR(SEARCH($P$13,P64)))</xm:f>
            <xm:f>$P$13</xm:f>
            <x14:dxf>
              <fill>
                <patternFill>
                  <bgColor rgb="FFFFFF00"/>
                </patternFill>
              </fill>
            </x14:dxf>
          </x14:cfRule>
          <x14:cfRule type="containsText" priority="94" operator="containsText" id="{6F3BB62C-00E5-4828-BBE9-6556828DBD17}">
            <xm:f>NOT(ISERROR(SEARCH($P$13,P64)))</xm:f>
            <xm:f>$P$13</xm:f>
            <x14:dxf>
              <fill>
                <patternFill>
                  <bgColor rgb="FFFFC000"/>
                </patternFill>
              </fill>
            </x14:dxf>
          </x14:cfRule>
          <x14:cfRule type="containsText" priority="95" operator="containsText" id="{F0FD7677-9858-4E35-A230-19CA6709F201}">
            <xm:f>NOT(ISERROR(SEARCH($P$13,P64)))</xm:f>
            <xm:f>$P$13</xm:f>
            <x14:dxf>
              <fill>
                <patternFill>
                  <bgColor rgb="FFFF0000"/>
                </patternFill>
              </fill>
            </x14:dxf>
          </x14:cfRule>
          <xm:sqref>P64</xm:sqref>
        </x14:conditionalFormatting>
        <x14:conditionalFormatting xmlns:xm="http://schemas.microsoft.com/office/excel/2006/main">
          <x14:cfRule type="containsText" priority="1214" operator="containsText" id="{6C73E2D7-C013-4883-83D0-8B18D0E86348}">
            <xm:f>NOT(ISERROR(SEARCH($P$13,P74)))</xm:f>
            <xm:f>$P$13</xm:f>
            <x14:dxf>
              <fill>
                <patternFill>
                  <bgColor rgb="FFFFFF00"/>
                </patternFill>
              </fill>
            </x14:dxf>
          </x14:cfRule>
          <x14:cfRule type="containsText" priority="1215" operator="containsText" id="{D6CFCA9A-3F2B-4054-A037-2546AD9F366F}">
            <xm:f>NOT(ISERROR(SEARCH($P$13,P74)))</xm:f>
            <xm:f>$P$13</xm:f>
            <x14:dxf>
              <fill>
                <patternFill>
                  <bgColor theme="9" tint="0.79998168889431442"/>
                </patternFill>
              </fill>
            </x14:dxf>
          </x14:cfRule>
          <x14:cfRule type="containsText" priority="1216" operator="containsText" id="{D5F0673B-4B1A-4B6C-8357-DAE69D24EC95}">
            <xm:f>NOT(ISERROR(SEARCH($P$13,P74)))</xm:f>
            <xm:f>$P$13</xm:f>
            <x14:dxf>
              <fill>
                <patternFill>
                  <bgColor theme="9" tint="0.39994506668294322"/>
                </patternFill>
              </fill>
            </x14:dxf>
          </x14:cfRule>
          <x14:cfRule type="containsText" priority="1217" operator="containsText" id="{D277E8E5-22D3-4F71-BD9B-3F3EB511263A}">
            <xm:f>NOT(ISERROR(SEARCH($P$13,P74)))</xm:f>
            <xm:f>$P$13</xm:f>
            <x14:dxf>
              <fill>
                <patternFill>
                  <bgColor rgb="FF00B050"/>
                </patternFill>
              </fill>
            </x14:dxf>
          </x14:cfRule>
          <x14:cfRule type="containsText" priority="1218" operator="containsText" id="{43BB8785-1AE8-4CA3-829A-5865E3B02056}">
            <xm:f>NOT(ISERROR(SEARCH($P$13,P74)))</xm:f>
            <xm:f>$P$13</xm:f>
            <x14:dxf/>
          </x14:cfRule>
          <x14:cfRule type="containsText" priority="1219" operator="containsText" id="{E2CAE775-02AE-4177-9619-805BB7A0E556}">
            <xm:f>NOT(ISERROR(SEARCH($P$13,P74)))</xm:f>
            <xm:f>$P$13</xm:f>
            <x14:dxf>
              <fill>
                <patternFill>
                  <bgColor rgb="FFFFFF00"/>
                </patternFill>
              </fill>
            </x14:dxf>
          </x14:cfRule>
          <x14:cfRule type="containsText" priority="1220" operator="containsText" id="{9DD5C850-A6DB-430D-96BF-84F2588F40FD}">
            <xm:f>NOT(ISERROR(SEARCH($P$13,P74)))</xm:f>
            <xm:f>$P$13</xm:f>
            <x14:dxf>
              <fill>
                <patternFill>
                  <bgColor rgb="FFFFC000"/>
                </patternFill>
              </fill>
            </x14:dxf>
          </x14:cfRule>
          <x14:cfRule type="containsText" priority="1221" operator="containsText" id="{385892DC-E183-4001-8156-D87F82B9CDBA}">
            <xm:f>NOT(ISERROR(SEARCH($P$13,P74)))</xm:f>
            <xm:f>$P$13</xm:f>
            <x14:dxf>
              <fill>
                <patternFill>
                  <bgColor rgb="FFFF0000"/>
                </patternFill>
              </fill>
            </x14:dxf>
          </x14:cfRule>
          <x14:cfRule type="containsText" priority="1222" operator="containsText" id="{5E3112AD-7647-442D-801B-0505286E82BC}">
            <xm:f>NOT(ISERROR(SEARCH($P$13,P74)))</xm:f>
            <xm:f>$P$13</xm:f>
            <x14:dxf>
              <fill>
                <patternFill>
                  <bgColor theme="9" tint="0.59996337778862885"/>
                </patternFill>
              </fill>
            </x14:dxf>
          </x14:cfRule>
          <x14:cfRule type="containsText" priority="1223" operator="containsText" id="{D85377CC-0A83-479C-9A19-1F5D30D253E7}">
            <xm:f>NOT(ISERROR(SEARCH($P$13,P74)))</xm:f>
            <xm:f>$P$13</xm:f>
            <x14:dxf>
              <fill>
                <patternFill>
                  <bgColor theme="9"/>
                </patternFill>
              </fill>
            </x14:dxf>
          </x14:cfRule>
          <x14:cfRule type="containsText" priority="1224" operator="containsText" id="{70C61A90-C06D-42FA-8308-2937D7341CFB}">
            <xm:f>NOT(ISERROR(SEARCH($P$13,P74)))</xm:f>
            <xm:f>$P$13</xm:f>
            <x14:dxf>
              <fill>
                <patternFill>
                  <bgColor rgb="FFFFFF00"/>
                </patternFill>
              </fill>
            </x14:dxf>
          </x14:cfRule>
          <x14:cfRule type="containsText" priority="1225" operator="containsText" id="{64DC57F9-A980-4C46-AC67-4C22CE8FF1BD}">
            <xm:f>NOT(ISERROR(SEARCH($P$13,P74)))</xm:f>
            <xm:f>$P$13</xm:f>
            <x14:dxf>
              <fill>
                <patternFill>
                  <bgColor rgb="FFFFC000"/>
                </patternFill>
              </fill>
            </x14:dxf>
          </x14:cfRule>
          <x14:cfRule type="containsText" priority="1226" operator="containsText" id="{B540D2BE-7708-4E7D-A83F-3BE6BB743152}">
            <xm:f>NOT(ISERROR(SEARCH($P$13,P74)))</xm:f>
            <xm:f>$P$13</xm:f>
            <x14:dxf>
              <fill>
                <patternFill>
                  <bgColor rgb="FFFF0000"/>
                </patternFill>
              </fill>
            </x14:dxf>
          </x14:cfRule>
          <xm:sqref>P74</xm:sqref>
        </x14:conditionalFormatting>
        <x14:conditionalFormatting xmlns:xm="http://schemas.microsoft.com/office/excel/2006/main">
          <x14:cfRule type="containsText" priority="1158" operator="containsText" id="{EB65740D-88D1-4957-ADE3-F974BBA44D5F}">
            <xm:f>NOT(ISERROR(SEARCH($P$13,P85)))</xm:f>
            <xm:f>$P$13</xm:f>
            <x14:dxf>
              <fill>
                <patternFill>
                  <bgColor rgb="FFFFFF00"/>
                </patternFill>
              </fill>
            </x14:dxf>
          </x14:cfRule>
          <x14:cfRule type="containsText" priority="1159" operator="containsText" id="{E6285C64-EE38-4621-B21E-7180BBB88AAF}">
            <xm:f>NOT(ISERROR(SEARCH($P$13,P85)))</xm:f>
            <xm:f>$P$13</xm:f>
            <x14:dxf>
              <fill>
                <patternFill>
                  <bgColor theme="9" tint="0.79998168889431442"/>
                </patternFill>
              </fill>
            </x14:dxf>
          </x14:cfRule>
          <x14:cfRule type="containsText" priority="1160" operator="containsText" id="{78B77C2F-7BC8-41EC-9A19-D68C58548F27}">
            <xm:f>NOT(ISERROR(SEARCH($P$13,P85)))</xm:f>
            <xm:f>$P$13</xm:f>
            <x14:dxf>
              <fill>
                <patternFill>
                  <bgColor theme="9" tint="0.39994506668294322"/>
                </patternFill>
              </fill>
            </x14:dxf>
          </x14:cfRule>
          <x14:cfRule type="containsText" priority="1161" operator="containsText" id="{E7EA13DD-13BA-4EF4-AE8F-4D44E4F632FD}">
            <xm:f>NOT(ISERROR(SEARCH($P$13,P85)))</xm:f>
            <xm:f>$P$13</xm:f>
            <x14:dxf>
              <fill>
                <patternFill>
                  <bgColor rgb="FF00B050"/>
                </patternFill>
              </fill>
            </x14:dxf>
          </x14:cfRule>
          <x14:cfRule type="containsText" priority="1162" operator="containsText" id="{C42813E0-4339-4E9C-9835-53898AAA0DEB}">
            <xm:f>NOT(ISERROR(SEARCH($P$13,P85)))</xm:f>
            <xm:f>$P$13</xm:f>
            <x14:dxf/>
          </x14:cfRule>
          <x14:cfRule type="containsText" priority="1163" operator="containsText" id="{7A325BBA-2CD9-4443-8D7E-8508B51F12B8}">
            <xm:f>NOT(ISERROR(SEARCH($P$13,P85)))</xm:f>
            <xm:f>$P$13</xm:f>
            <x14:dxf>
              <fill>
                <patternFill>
                  <bgColor rgb="FFFFFF00"/>
                </patternFill>
              </fill>
            </x14:dxf>
          </x14:cfRule>
          <x14:cfRule type="containsText" priority="1164" operator="containsText" id="{977C5D8F-0EE3-428D-81EE-B6D1DD9DDB04}">
            <xm:f>NOT(ISERROR(SEARCH($P$13,P85)))</xm:f>
            <xm:f>$P$13</xm:f>
            <x14:dxf>
              <fill>
                <patternFill>
                  <bgColor rgb="FFFFC000"/>
                </patternFill>
              </fill>
            </x14:dxf>
          </x14:cfRule>
          <x14:cfRule type="containsText" priority="1165" operator="containsText" id="{FB5BFF45-E062-466C-88D9-F9DD3D08E2CB}">
            <xm:f>NOT(ISERROR(SEARCH($P$13,P85)))</xm:f>
            <xm:f>$P$13</xm:f>
            <x14:dxf>
              <fill>
                <patternFill>
                  <bgColor rgb="FFFF0000"/>
                </patternFill>
              </fill>
            </x14:dxf>
          </x14:cfRule>
          <x14:cfRule type="containsText" priority="1166" operator="containsText" id="{DECE0734-1C31-42E6-A38B-0A649F8AE517}">
            <xm:f>NOT(ISERROR(SEARCH($P$13,P85)))</xm:f>
            <xm:f>$P$13</xm:f>
            <x14:dxf>
              <fill>
                <patternFill>
                  <bgColor theme="9" tint="0.59996337778862885"/>
                </patternFill>
              </fill>
            </x14:dxf>
          </x14:cfRule>
          <x14:cfRule type="containsText" priority="1167" operator="containsText" id="{AF5323B9-C6F2-4FE4-A2CC-0D50F64F4BE4}">
            <xm:f>NOT(ISERROR(SEARCH($P$13,P85)))</xm:f>
            <xm:f>$P$13</xm:f>
            <x14:dxf>
              <fill>
                <patternFill>
                  <bgColor theme="9"/>
                </patternFill>
              </fill>
            </x14:dxf>
          </x14:cfRule>
          <x14:cfRule type="containsText" priority="1168" operator="containsText" id="{9DFD28CE-E982-4EFD-84BF-9BA1B495EDC8}">
            <xm:f>NOT(ISERROR(SEARCH($P$13,P85)))</xm:f>
            <xm:f>$P$13</xm:f>
            <x14:dxf>
              <fill>
                <patternFill>
                  <bgColor rgb="FFFFFF00"/>
                </patternFill>
              </fill>
            </x14:dxf>
          </x14:cfRule>
          <x14:cfRule type="containsText" priority="1169" operator="containsText" id="{30E5123F-021B-4C5F-9DC6-ACAD0A107E07}">
            <xm:f>NOT(ISERROR(SEARCH($P$13,P85)))</xm:f>
            <xm:f>$P$13</xm:f>
            <x14:dxf>
              <fill>
                <patternFill>
                  <bgColor rgb="FFFFC000"/>
                </patternFill>
              </fill>
            </x14:dxf>
          </x14:cfRule>
          <x14:cfRule type="containsText" priority="1170" operator="containsText" id="{1F0018BC-D64F-41F5-BF57-66E01EE5DAA7}">
            <xm:f>NOT(ISERROR(SEARCH($P$13,P85)))</xm:f>
            <xm:f>$P$13</xm:f>
            <x14:dxf>
              <fill>
                <patternFill>
                  <bgColor rgb="FFFF0000"/>
                </patternFill>
              </fill>
            </x14:dxf>
          </x14:cfRule>
          <xm:sqref>P85</xm:sqref>
        </x14:conditionalFormatting>
        <x14:conditionalFormatting xmlns:xm="http://schemas.microsoft.com/office/excel/2006/main">
          <x14:cfRule type="containsText" priority="1102" operator="containsText" id="{4974F331-6945-444C-9AD8-C74B57E52578}">
            <xm:f>NOT(ISERROR(SEARCH($P$13,P95)))</xm:f>
            <xm:f>$P$13</xm:f>
            <x14:dxf>
              <fill>
                <patternFill>
                  <bgColor rgb="FFFFFF00"/>
                </patternFill>
              </fill>
            </x14:dxf>
          </x14:cfRule>
          <x14:cfRule type="containsText" priority="1103" operator="containsText" id="{8695CA14-89C5-46C4-ABFC-41459DA5BE0C}">
            <xm:f>NOT(ISERROR(SEARCH($P$13,P95)))</xm:f>
            <xm:f>$P$13</xm:f>
            <x14:dxf>
              <fill>
                <patternFill>
                  <bgColor theme="9" tint="0.79998168889431442"/>
                </patternFill>
              </fill>
            </x14:dxf>
          </x14:cfRule>
          <x14:cfRule type="containsText" priority="1104" operator="containsText" id="{6491EBF7-62EF-4ECE-B8D4-44F5F4AA9944}">
            <xm:f>NOT(ISERROR(SEARCH($P$13,P95)))</xm:f>
            <xm:f>$P$13</xm:f>
            <x14:dxf>
              <fill>
                <patternFill>
                  <bgColor theme="9" tint="0.39994506668294322"/>
                </patternFill>
              </fill>
            </x14:dxf>
          </x14:cfRule>
          <x14:cfRule type="containsText" priority="1105" operator="containsText" id="{E184D634-4965-4D14-BC47-8A9F97006E6B}">
            <xm:f>NOT(ISERROR(SEARCH($P$13,P95)))</xm:f>
            <xm:f>$P$13</xm:f>
            <x14:dxf>
              <fill>
                <patternFill>
                  <bgColor rgb="FF00B050"/>
                </patternFill>
              </fill>
            </x14:dxf>
          </x14:cfRule>
          <x14:cfRule type="containsText" priority="1106" operator="containsText" id="{FB9466E5-BEE9-4983-88B2-7D559BA68479}">
            <xm:f>NOT(ISERROR(SEARCH($P$13,P95)))</xm:f>
            <xm:f>$P$13</xm:f>
            <x14:dxf/>
          </x14:cfRule>
          <x14:cfRule type="containsText" priority="1107" operator="containsText" id="{617203F7-99EF-490C-B82E-A2B94901732D}">
            <xm:f>NOT(ISERROR(SEARCH($P$13,P95)))</xm:f>
            <xm:f>$P$13</xm:f>
            <x14:dxf>
              <fill>
                <patternFill>
                  <bgColor rgb="FFFFFF00"/>
                </patternFill>
              </fill>
            </x14:dxf>
          </x14:cfRule>
          <x14:cfRule type="containsText" priority="1108" operator="containsText" id="{1536D776-B68A-4D1E-AFDB-E62740F0BFB1}">
            <xm:f>NOT(ISERROR(SEARCH($P$13,P95)))</xm:f>
            <xm:f>$P$13</xm:f>
            <x14:dxf>
              <fill>
                <patternFill>
                  <bgColor rgb="FFFFC000"/>
                </patternFill>
              </fill>
            </x14:dxf>
          </x14:cfRule>
          <x14:cfRule type="containsText" priority="1109" operator="containsText" id="{86E81708-8FE8-4660-9BCA-F58FC18CD34D}">
            <xm:f>NOT(ISERROR(SEARCH($P$13,P95)))</xm:f>
            <xm:f>$P$13</xm:f>
            <x14:dxf>
              <fill>
                <patternFill>
                  <bgColor rgb="FFFF0000"/>
                </patternFill>
              </fill>
            </x14:dxf>
          </x14:cfRule>
          <x14:cfRule type="containsText" priority="1110" operator="containsText" id="{5053FBF7-CF4B-4621-A580-C2CB8C1860F9}">
            <xm:f>NOT(ISERROR(SEARCH($P$13,P95)))</xm:f>
            <xm:f>$P$13</xm:f>
            <x14:dxf>
              <fill>
                <patternFill>
                  <bgColor theme="9" tint="0.59996337778862885"/>
                </patternFill>
              </fill>
            </x14:dxf>
          </x14:cfRule>
          <x14:cfRule type="containsText" priority="1111" operator="containsText" id="{C63A000A-5D9D-43EC-A6A7-E232DA98DCF4}">
            <xm:f>NOT(ISERROR(SEARCH($P$13,P95)))</xm:f>
            <xm:f>$P$13</xm:f>
            <x14:dxf>
              <fill>
                <patternFill>
                  <bgColor theme="9"/>
                </patternFill>
              </fill>
            </x14:dxf>
          </x14:cfRule>
          <x14:cfRule type="containsText" priority="1112" operator="containsText" id="{529F559B-7E93-456B-9A21-CDE98167EC20}">
            <xm:f>NOT(ISERROR(SEARCH($P$13,P95)))</xm:f>
            <xm:f>$P$13</xm:f>
            <x14:dxf>
              <fill>
                <patternFill>
                  <bgColor rgb="FFFFFF00"/>
                </patternFill>
              </fill>
            </x14:dxf>
          </x14:cfRule>
          <x14:cfRule type="containsText" priority="1113" operator="containsText" id="{5B64E9A6-1374-43D0-931A-C1922AAF4D55}">
            <xm:f>NOT(ISERROR(SEARCH($P$13,P95)))</xm:f>
            <xm:f>$P$13</xm:f>
            <x14:dxf>
              <fill>
                <patternFill>
                  <bgColor rgb="FFFFC000"/>
                </patternFill>
              </fill>
            </x14:dxf>
          </x14:cfRule>
          <x14:cfRule type="containsText" priority="1114" operator="containsText" id="{4278E0A3-A623-42FA-8CD8-AA9AA6877A52}">
            <xm:f>NOT(ISERROR(SEARCH($P$13,P95)))</xm:f>
            <xm:f>$P$13</xm:f>
            <x14:dxf>
              <fill>
                <patternFill>
                  <bgColor rgb="FFFF0000"/>
                </patternFill>
              </fill>
            </x14:dxf>
          </x14:cfRule>
          <xm:sqref>P95</xm:sqref>
        </x14:conditionalFormatting>
        <x14:conditionalFormatting xmlns:xm="http://schemas.microsoft.com/office/excel/2006/main">
          <x14:cfRule type="containsText" priority="1046" operator="containsText" id="{E7E3E03D-4EE2-43A8-9A5C-D3478A8A0A23}">
            <xm:f>NOT(ISERROR(SEARCH($P$13,P105)))</xm:f>
            <xm:f>$P$13</xm:f>
            <x14:dxf>
              <fill>
                <patternFill>
                  <bgColor rgb="FFFFFF00"/>
                </patternFill>
              </fill>
            </x14:dxf>
          </x14:cfRule>
          <x14:cfRule type="containsText" priority="1047" operator="containsText" id="{8BD13CBB-966F-4CC4-AA93-B0A26F7527A8}">
            <xm:f>NOT(ISERROR(SEARCH($P$13,P105)))</xm:f>
            <xm:f>$P$13</xm:f>
            <x14:dxf>
              <fill>
                <patternFill>
                  <bgColor theme="9" tint="0.79998168889431442"/>
                </patternFill>
              </fill>
            </x14:dxf>
          </x14:cfRule>
          <x14:cfRule type="containsText" priority="1048" operator="containsText" id="{5B6165A6-FE52-4713-827D-AE962128C67B}">
            <xm:f>NOT(ISERROR(SEARCH($P$13,P105)))</xm:f>
            <xm:f>$P$13</xm:f>
            <x14:dxf>
              <fill>
                <patternFill>
                  <bgColor theme="9" tint="0.39994506668294322"/>
                </patternFill>
              </fill>
            </x14:dxf>
          </x14:cfRule>
          <x14:cfRule type="containsText" priority="1049" operator="containsText" id="{53BEC660-6736-40AE-9910-794608160BBB}">
            <xm:f>NOT(ISERROR(SEARCH($P$13,P105)))</xm:f>
            <xm:f>$P$13</xm:f>
            <x14:dxf>
              <fill>
                <patternFill>
                  <bgColor rgb="FF00B050"/>
                </patternFill>
              </fill>
            </x14:dxf>
          </x14:cfRule>
          <x14:cfRule type="containsText" priority="1050" operator="containsText" id="{F65176B4-1C88-4348-9758-E776981883A3}">
            <xm:f>NOT(ISERROR(SEARCH($P$13,P105)))</xm:f>
            <xm:f>$P$13</xm:f>
            <x14:dxf/>
          </x14:cfRule>
          <x14:cfRule type="containsText" priority="1051" operator="containsText" id="{7B60B61E-D177-4322-977F-81E710042EC5}">
            <xm:f>NOT(ISERROR(SEARCH($P$13,P105)))</xm:f>
            <xm:f>$P$13</xm:f>
            <x14:dxf>
              <fill>
                <patternFill>
                  <bgColor rgb="FFFFFF00"/>
                </patternFill>
              </fill>
            </x14:dxf>
          </x14:cfRule>
          <x14:cfRule type="containsText" priority="1052" operator="containsText" id="{618B692F-F7BF-4E2E-8387-2FA78D74DA0C}">
            <xm:f>NOT(ISERROR(SEARCH($P$13,P105)))</xm:f>
            <xm:f>$P$13</xm:f>
            <x14:dxf>
              <fill>
                <patternFill>
                  <bgColor rgb="FFFFC000"/>
                </patternFill>
              </fill>
            </x14:dxf>
          </x14:cfRule>
          <x14:cfRule type="containsText" priority="1053" operator="containsText" id="{FC49268D-91E9-499C-A3E4-FFF5CADBCC3D}">
            <xm:f>NOT(ISERROR(SEARCH($P$13,P105)))</xm:f>
            <xm:f>$P$13</xm:f>
            <x14:dxf>
              <fill>
                <patternFill>
                  <bgColor rgb="FFFF0000"/>
                </patternFill>
              </fill>
            </x14:dxf>
          </x14:cfRule>
          <x14:cfRule type="containsText" priority="1054" operator="containsText" id="{9CCECA17-B920-4857-BD39-61FA82B12D51}">
            <xm:f>NOT(ISERROR(SEARCH($P$13,P105)))</xm:f>
            <xm:f>$P$13</xm:f>
            <x14:dxf>
              <fill>
                <patternFill>
                  <bgColor theme="9" tint="0.59996337778862885"/>
                </patternFill>
              </fill>
            </x14:dxf>
          </x14:cfRule>
          <x14:cfRule type="containsText" priority="1055" operator="containsText" id="{0C2979DF-E152-4461-9A48-9CA0373BA726}">
            <xm:f>NOT(ISERROR(SEARCH($P$13,P105)))</xm:f>
            <xm:f>$P$13</xm:f>
            <x14:dxf>
              <fill>
                <patternFill>
                  <bgColor theme="9"/>
                </patternFill>
              </fill>
            </x14:dxf>
          </x14:cfRule>
          <x14:cfRule type="containsText" priority="1056" operator="containsText" id="{B539DD52-B527-49E7-BDAC-9B4A0A0E2D3A}">
            <xm:f>NOT(ISERROR(SEARCH($P$13,P105)))</xm:f>
            <xm:f>$P$13</xm:f>
            <x14:dxf>
              <fill>
                <patternFill>
                  <bgColor rgb="FFFFFF00"/>
                </patternFill>
              </fill>
            </x14:dxf>
          </x14:cfRule>
          <x14:cfRule type="containsText" priority="1057" operator="containsText" id="{7B7001D7-7F42-404B-9764-342B677BC289}">
            <xm:f>NOT(ISERROR(SEARCH($P$13,P105)))</xm:f>
            <xm:f>$P$13</xm:f>
            <x14:dxf>
              <fill>
                <patternFill>
                  <bgColor rgb="FFFFC000"/>
                </patternFill>
              </fill>
            </x14:dxf>
          </x14:cfRule>
          <x14:cfRule type="containsText" priority="1058" operator="containsText" id="{0914E967-FDE6-43BA-B1E3-171867CFEDC1}">
            <xm:f>NOT(ISERROR(SEARCH($P$13,P105)))</xm:f>
            <xm:f>$P$13</xm:f>
            <x14:dxf>
              <fill>
                <patternFill>
                  <bgColor rgb="FFFF0000"/>
                </patternFill>
              </fill>
            </x14:dxf>
          </x14:cfRule>
          <xm:sqref>P105</xm:sqref>
        </x14:conditionalFormatting>
        <x14:conditionalFormatting xmlns:xm="http://schemas.microsoft.com/office/excel/2006/main">
          <x14:cfRule type="containsText" priority="990" operator="containsText" id="{90CDC46F-64B6-4812-8322-F2521A7AD0D8}">
            <xm:f>NOT(ISERROR(SEARCH($P$13,P115)))</xm:f>
            <xm:f>$P$13</xm:f>
            <x14:dxf>
              <fill>
                <patternFill>
                  <bgColor rgb="FFFFFF00"/>
                </patternFill>
              </fill>
            </x14:dxf>
          </x14:cfRule>
          <x14:cfRule type="containsText" priority="991" operator="containsText" id="{FDBB43C4-9F1B-44A5-8C67-F419BC88533F}">
            <xm:f>NOT(ISERROR(SEARCH($P$13,P115)))</xm:f>
            <xm:f>$P$13</xm:f>
            <x14:dxf>
              <fill>
                <patternFill>
                  <bgColor theme="9" tint="0.79998168889431442"/>
                </patternFill>
              </fill>
            </x14:dxf>
          </x14:cfRule>
          <x14:cfRule type="containsText" priority="992" operator="containsText" id="{BEA2E445-0448-4AD7-A2A4-133B451EC04E}">
            <xm:f>NOT(ISERROR(SEARCH($P$13,P115)))</xm:f>
            <xm:f>$P$13</xm:f>
            <x14:dxf>
              <fill>
                <patternFill>
                  <bgColor theme="9" tint="0.39994506668294322"/>
                </patternFill>
              </fill>
            </x14:dxf>
          </x14:cfRule>
          <x14:cfRule type="containsText" priority="993" operator="containsText" id="{573C807B-59E5-410B-B6EE-4F90FED144E7}">
            <xm:f>NOT(ISERROR(SEARCH($P$13,P115)))</xm:f>
            <xm:f>$P$13</xm:f>
            <x14:dxf>
              <fill>
                <patternFill>
                  <bgColor rgb="FF00B050"/>
                </patternFill>
              </fill>
            </x14:dxf>
          </x14:cfRule>
          <x14:cfRule type="containsText" priority="994" operator="containsText" id="{ED9F0FD9-062F-48AC-977F-28CF0303EC3B}">
            <xm:f>NOT(ISERROR(SEARCH($P$13,P115)))</xm:f>
            <xm:f>$P$13</xm:f>
            <x14:dxf/>
          </x14:cfRule>
          <x14:cfRule type="containsText" priority="995" operator="containsText" id="{6C7302F2-AFC0-4F3A-AD4B-B14C296E56D8}">
            <xm:f>NOT(ISERROR(SEARCH($P$13,P115)))</xm:f>
            <xm:f>$P$13</xm:f>
            <x14:dxf>
              <fill>
                <patternFill>
                  <bgColor rgb="FFFFFF00"/>
                </patternFill>
              </fill>
            </x14:dxf>
          </x14:cfRule>
          <x14:cfRule type="containsText" priority="996" operator="containsText" id="{B357269E-4A2F-41D4-A26A-EA920195FA8E}">
            <xm:f>NOT(ISERROR(SEARCH($P$13,P115)))</xm:f>
            <xm:f>$P$13</xm:f>
            <x14:dxf>
              <fill>
                <patternFill>
                  <bgColor rgb="FFFFC000"/>
                </patternFill>
              </fill>
            </x14:dxf>
          </x14:cfRule>
          <x14:cfRule type="containsText" priority="997" operator="containsText" id="{4F8DF5A8-1F18-46F6-BEAE-78446CE14F17}">
            <xm:f>NOT(ISERROR(SEARCH($P$13,P115)))</xm:f>
            <xm:f>$P$13</xm:f>
            <x14:dxf>
              <fill>
                <patternFill>
                  <bgColor rgb="FFFF0000"/>
                </patternFill>
              </fill>
            </x14:dxf>
          </x14:cfRule>
          <x14:cfRule type="containsText" priority="998" operator="containsText" id="{071911B3-26BD-4A59-83AD-8BD7E56FD449}">
            <xm:f>NOT(ISERROR(SEARCH($P$13,P115)))</xm:f>
            <xm:f>$P$13</xm:f>
            <x14:dxf>
              <fill>
                <patternFill>
                  <bgColor theme="9" tint="0.59996337778862885"/>
                </patternFill>
              </fill>
            </x14:dxf>
          </x14:cfRule>
          <x14:cfRule type="containsText" priority="999" operator="containsText" id="{E1518FFC-05FE-40AD-9763-DA34C38A8775}">
            <xm:f>NOT(ISERROR(SEARCH($P$13,P115)))</xm:f>
            <xm:f>$P$13</xm:f>
            <x14:dxf>
              <fill>
                <patternFill>
                  <bgColor theme="9"/>
                </patternFill>
              </fill>
            </x14:dxf>
          </x14:cfRule>
          <x14:cfRule type="containsText" priority="1000" operator="containsText" id="{225969AD-123A-438B-8D5B-7F597ADB7F1E}">
            <xm:f>NOT(ISERROR(SEARCH($P$13,P115)))</xm:f>
            <xm:f>$P$13</xm:f>
            <x14:dxf>
              <fill>
                <patternFill>
                  <bgColor rgb="FFFFFF00"/>
                </patternFill>
              </fill>
            </x14:dxf>
          </x14:cfRule>
          <x14:cfRule type="containsText" priority="1001" operator="containsText" id="{7E268478-567F-4384-AEF5-5B43F5D95580}">
            <xm:f>NOT(ISERROR(SEARCH($P$13,P115)))</xm:f>
            <xm:f>$P$13</xm:f>
            <x14:dxf>
              <fill>
                <patternFill>
                  <bgColor rgb="FFFFC000"/>
                </patternFill>
              </fill>
            </x14:dxf>
          </x14:cfRule>
          <x14:cfRule type="containsText" priority="1002" operator="containsText" id="{246DCF45-0051-4CA3-BF99-6B92FA60040D}">
            <xm:f>NOT(ISERROR(SEARCH($P$13,P115)))</xm:f>
            <xm:f>$P$13</xm:f>
            <x14:dxf>
              <fill>
                <patternFill>
                  <bgColor rgb="FFFF0000"/>
                </patternFill>
              </fill>
            </x14:dxf>
          </x14:cfRule>
          <xm:sqref>P115</xm:sqref>
        </x14:conditionalFormatting>
        <x14:conditionalFormatting xmlns:xm="http://schemas.microsoft.com/office/excel/2006/main">
          <x14:cfRule type="containsText" priority="934" operator="containsText" id="{5963CF46-629D-45EE-9A1B-D1F892F38810}">
            <xm:f>NOT(ISERROR(SEARCH($P$13,P125)))</xm:f>
            <xm:f>$P$13</xm:f>
            <x14:dxf>
              <fill>
                <patternFill>
                  <bgColor rgb="FFFFFF00"/>
                </patternFill>
              </fill>
            </x14:dxf>
          </x14:cfRule>
          <x14:cfRule type="containsText" priority="935" operator="containsText" id="{E7AF2496-EA6C-4C71-84D4-9A856232F16D}">
            <xm:f>NOT(ISERROR(SEARCH($P$13,P125)))</xm:f>
            <xm:f>$P$13</xm:f>
            <x14:dxf>
              <fill>
                <patternFill>
                  <bgColor theme="9" tint="0.79998168889431442"/>
                </patternFill>
              </fill>
            </x14:dxf>
          </x14:cfRule>
          <x14:cfRule type="containsText" priority="936" operator="containsText" id="{2718CB6C-620A-4A92-A135-FF19B7C5A182}">
            <xm:f>NOT(ISERROR(SEARCH($P$13,P125)))</xm:f>
            <xm:f>$P$13</xm:f>
            <x14:dxf>
              <fill>
                <patternFill>
                  <bgColor theme="9" tint="0.39994506668294322"/>
                </patternFill>
              </fill>
            </x14:dxf>
          </x14:cfRule>
          <x14:cfRule type="containsText" priority="937" operator="containsText" id="{429FDC97-8A40-49FF-AD5D-B028A561EA8D}">
            <xm:f>NOT(ISERROR(SEARCH($P$13,P125)))</xm:f>
            <xm:f>$P$13</xm:f>
            <x14:dxf>
              <fill>
                <patternFill>
                  <bgColor rgb="FF00B050"/>
                </patternFill>
              </fill>
            </x14:dxf>
          </x14:cfRule>
          <x14:cfRule type="containsText" priority="938" operator="containsText" id="{AED92378-E965-4A55-B295-8FB3B467B6B4}">
            <xm:f>NOT(ISERROR(SEARCH($P$13,P125)))</xm:f>
            <xm:f>$P$13</xm:f>
            <x14:dxf/>
          </x14:cfRule>
          <x14:cfRule type="containsText" priority="939" operator="containsText" id="{C4AEA161-9C3F-45AB-814D-E7A622CD9BB7}">
            <xm:f>NOT(ISERROR(SEARCH($P$13,P125)))</xm:f>
            <xm:f>$P$13</xm:f>
            <x14:dxf>
              <fill>
                <patternFill>
                  <bgColor rgb="FFFFFF00"/>
                </patternFill>
              </fill>
            </x14:dxf>
          </x14:cfRule>
          <x14:cfRule type="containsText" priority="940" operator="containsText" id="{728E26BD-3214-4353-83C3-54BADD4D273B}">
            <xm:f>NOT(ISERROR(SEARCH($P$13,P125)))</xm:f>
            <xm:f>$P$13</xm:f>
            <x14:dxf>
              <fill>
                <patternFill>
                  <bgColor rgb="FFFFC000"/>
                </patternFill>
              </fill>
            </x14:dxf>
          </x14:cfRule>
          <x14:cfRule type="containsText" priority="941" operator="containsText" id="{2583410E-F261-4FD1-BDB0-243AF890BE3B}">
            <xm:f>NOT(ISERROR(SEARCH($P$13,P125)))</xm:f>
            <xm:f>$P$13</xm:f>
            <x14:dxf>
              <fill>
                <patternFill>
                  <bgColor rgb="FFFF0000"/>
                </patternFill>
              </fill>
            </x14:dxf>
          </x14:cfRule>
          <x14:cfRule type="containsText" priority="942" operator="containsText" id="{4838074B-216B-424A-B921-CFFC609122EB}">
            <xm:f>NOT(ISERROR(SEARCH($P$13,P125)))</xm:f>
            <xm:f>$P$13</xm:f>
            <x14:dxf>
              <fill>
                <patternFill>
                  <bgColor theme="9" tint="0.59996337778862885"/>
                </patternFill>
              </fill>
            </x14:dxf>
          </x14:cfRule>
          <x14:cfRule type="containsText" priority="943" operator="containsText" id="{FA4BD561-4CB9-40D3-95E8-D88B41888868}">
            <xm:f>NOT(ISERROR(SEARCH($P$13,P125)))</xm:f>
            <xm:f>$P$13</xm:f>
            <x14:dxf>
              <fill>
                <patternFill>
                  <bgColor theme="9"/>
                </patternFill>
              </fill>
            </x14:dxf>
          </x14:cfRule>
          <x14:cfRule type="containsText" priority="944" operator="containsText" id="{91D1D71A-3288-4EC6-BC26-C5A70318A433}">
            <xm:f>NOT(ISERROR(SEARCH($P$13,P125)))</xm:f>
            <xm:f>$P$13</xm:f>
            <x14:dxf>
              <fill>
                <patternFill>
                  <bgColor rgb="FFFFFF00"/>
                </patternFill>
              </fill>
            </x14:dxf>
          </x14:cfRule>
          <x14:cfRule type="containsText" priority="945" operator="containsText" id="{E639010B-3DDF-49BE-B2DD-E8A08F6CA958}">
            <xm:f>NOT(ISERROR(SEARCH($P$13,P125)))</xm:f>
            <xm:f>$P$13</xm:f>
            <x14:dxf>
              <fill>
                <patternFill>
                  <bgColor rgb="FFFFC000"/>
                </patternFill>
              </fill>
            </x14:dxf>
          </x14:cfRule>
          <x14:cfRule type="containsText" priority="946" operator="containsText" id="{BBD85FDD-A4FD-4603-A894-0E231766ED56}">
            <xm:f>NOT(ISERROR(SEARCH($P$13,P125)))</xm:f>
            <xm:f>$P$13</xm:f>
            <x14:dxf>
              <fill>
                <patternFill>
                  <bgColor rgb="FFFF0000"/>
                </patternFill>
              </fill>
            </x14:dxf>
          </x14:cfRule>
          <xm:sqref>P125</xm:sqref>
        </x14:conditionalFormatting>
        <x14:conditionalFormatting xmlns:xm="http://schemas.microsoft.com/office/excel/2006/main">
          <x14:cfRule type="containsText" priority="878" operator="containsText" id="{60F8452E-A87E-4C97-BEF6-DD7607D7EB06}">
            <xm:f>NOT(ISERROR(SEARCH($P$13,P135)))</xm:f>
            <xm:f>$P$13</xm:f>
            <x14:dxf>
              <fill>
                <patternFill>
                  <bgColor rgb="FFFFFF00"/>
                </patternFill>
              </fill>
            </x14:dxf>
          </x14:cfRule>
          <x14:cfRule type="containsText" priority="879" operator="containsText" id="{E9E25D5A-C6BF-4C43-83B3-AE38A0F501CD}">
            <xm:f>NOT(ISERROR(SEARCH($P$13,P135)))</xm:f>
            <xm:f>$P$13</xm:f>
            <x14:dxf>
              <fill>
                <patternFill>
                  <bgColor theme="9" tint="0.79998168889431442"/>
                </patternFill>
              </fill>
            </x14:dxf>
          </x14:cfRule>
          <x14:cfRule type="containsText" priority="880" operator="containsText" id="{6591B3C3-D3CB-416C-B949-5CAB468E44A7}">
            <xm:f>NOT(ISERROR(SEARCH($P$13,P135)))</xm:f>
            <xm:f>$P$13</xm:f>
            <x14:dxf>
              <fill>
                <patternFill>
                  <bgColor theme="9" tint="0.39994506668294322"/>
                </patternFill>
              </fill>
            </x14:dxf>
          </x14:cfRule>
          <x14:cfRule type="containsText" priority="881" operator="containsText" id="{B9FAC333-D2CF-4CF4-8FEF-A431EE9783D2}">
            <xm:f>NOT(ISERROR(SEARCH($P$13,P135)))</xm:f>
            <xm:f>$P$13</xm:f>
            <x14:dxf>
              <fill>
                <patternFill>
                  <bgColor rgb="FF00B050"/>
                </patternFill>
              </fill>
            </x14:dxf>
          </x14:cfRule>
          <x14:cfRule type="containsText" priority="882" operator="containsText" id="{AC7A3F71-8D6D-4055-8CC7-849235F3DB56}">
            <xm:f>NOT(ISERROR(SEARCH($P$13,P135)))</xm:f>
            <xm:f>$P$13</xm:f>
            <x14:dxf/>
          </x14:cfRule>
          <x14:cfRule type="containsText" priority="883" operator="containsText" id="{0C5FC901-27F1-42F1-8C7B-9BD4FB6E43EB}">
            <xm:f>NOT(ISERROR(SEARCH($P$13,P135)))</xm:f>
            <xm:f>$P$13</xm:f>
            <x14:dxf>
              <fill>
                <patternFill>
                  <bgColor rgb="FFFFFF00"/>
                </patternFill>
              </fill>
            </x14:dxf>
          </x14:cfRule>
          <x14:cfRule type="containsText" priority="884" operator="containsText" id="{47A046F2-5941-4D02-BBB7-5455ACB05547}">
            <xm:f>NOT(ISERROR(SEARCH($P$13,P135)))</xm:f>
            <xm:f>$P$13</xm:f>
            <x14:dxf>
              <fill>
                <patternFill>
                  <bgColor rgb="FFFFC000"/>
                </patternFill>
              </fill>
            </x14:dxf>
          </x14:cfRule>
          <x14:cfRule type="containsText" priority="885" operator="containsText" id="{BB4E262B-13D3-4619-97CE-3318EDB64A59}">
            <xm:f>NOT(ISERROR(SEARCH($P$13,P135)))</xm:f>
            <xm:f>$P$13</xm:f>
            <x14:dxf>
              <fill>
                <patternFill>
                  <bgColor rgb="FFFF0000"/>
                </patternFill>
              </fill>
            </x14:dxf>
          </x14:cfRule>
          <x14:cfRule type="containsText" priority="886" operator="containsText" id="{892B3B63-E3FE-400F-B2DB-0A4C7D98FB22}">
            <xm:f>NOT(ISERROR(SEARCH($P$13,P135)))</xm:f>
            <xm:f>$P$13</xm:f>
            <x14:dxf>
              <fill>
                <patternFill>
                  <bgColor theme="9" tint="0.59996337778862885"/>
                </patternFill>
              </fill>
            </x14:dxf>
          </x14:cfRule>
          <x14:cfRule type="containsText" priority="887" operator="containsText" id="{530E5CEC-FF1C-41CC-A0A5-C0EFB9450530}">
            <xm:f>NOT(ISERROR(SEARCH($P$13,P135)))</xm:f>
            <xm:f>$P$13</xm:f>
            <x14:dxf>
              <fill>
                <patternFill>
                  <bgColor theme="9"/>
                </patternFill>
              </fill>
            </x14:dxf>
          </x14:cfRule>
          <x14:cfRule type="containsText" priority="888" operator="containsText" id="{87D74077-10B2-4383-A08C-D96F3B1853E1}">
            <xm:f>NOT(ISERROR(SEARCH($P$13,P135)))</xm:f>
            <xm:f>$P$13</xm:f>
            <x14:dxf>
              <fill>
                <patternFill>
                  <bgColor rgb="FFFFFF00"/>
                </patternFill>
              </fill>
            </x14:dxf>
          </x14:cfRule>
          <x14:cfRule type="containsText" priority="889" operator="containsText" id="{A746C271-417F-4E9E-8A1E-B314017FDDE6}">
            <xm:f>NOT(ISERROR(SEARCH($P$13,P135)))</xm:f>
            <xm:f>$P$13</xm:f>
            <x14:dxf>
              <fill>
                <patternFill>
                  <bgColor rgb="FFFFC000"/>
                </patternFill>
              </fill>
            </x14:dxf>
          </x14:cfRule>
          <x14:cfRule type="containsText" priority="890" operator="containsText" id="{5D2C083F-1BE6-44C8-9912-029512FC6D36}">
            <xm:f>NOT(ISERROR(SEARCH($P$13,P135)))</xm:f>
            <xm:f>$P$13</xm:f>
            <x14:dxf>
              <fill>
                <patternFill>
                  <bgColor rgb="FFFF0000"/>
                </patternFill>
              </fill>
            </x14:dxf>
          </x14:cfRule>
          <xm:sqref>P135</xm:sqref>
        </x14:conditionalFormatting>
        <x14:conditionalFormatting xmlns:xm="http://schemas.microsoft.com/office/excel/2006/main">
          <x14:cfRule type="containsText" priority="685" operator="containsText" id="{2C02C43F-C04C-4287-976B-DA4205CA2A80}">
            <xm:f>NOT(ISERROR(SEARCH($P$13,P145)))</xm:f>
            <xm:f>$P$13</xm:f>
            <x14:dxf>
              <fill>
                <patternFill>
                  <bgColor rgb="FFFFFF00"/>
                </patternFill>
              </fill>
            </x14:dxf>
          </x14:cfRule>
          <x14:cfRule type="containsText" priority="686" operator="containsText" id="{FEFFC61E-9A74-4769-A46A-F9D3472BD0BE}">
            <xm:f>NOT(ISERROR(SEARCH($P$13,P145)))</xm:f>
            <xm:f>$P$13</xm:f>
            <x14:dxf>
              <fill>
                <patternFill>
                  <bgColor theme="9" tint="0.79998168889431442"/>
                </patternFill>
              </fill>
            </x14:dxf>
          </x14:cfRule>
          <x14:cfRule type="containsText" priority="687" operator="containsText" id="{5026A251-C07F-4A82-B663-B199984AB87B}">
            <xm:f>NOT(ISERROR(SEARCH($P$13,P145)))</xm:f>
            <xm:f>$P$13</xm:f>
            <x14:dxf>
              <fill>
                <patternFill>
                  <bgColor theme="9" tint="0.39994506668294322"/>
                </patternFill>
              </fill>
            </x14:dxf>
          </x14:cfRule>
          <x14:cfRule type="containsText" priority="688" operator="containsText" id="{7F717316-82EC-47C3-BCFF-583563D942C2}">
            <xm:f>NOT(ISERROR(SEARCH($P$13,P145)))</xm:f>
            <xm:f>$P$13</xm:f>
            <x14:dxf>
              <fill>
                <patternFill>
                  <bgColor rgb="FF00B050"/>
                </patternFill>
              </fill>
            </x14:dxf>
          </x14:cfRule>
          <x14:cfRule type="containsText" priority="689" operator="containsText" id="{DD4A783A-CCFA-44D2-A599-6EADA53D79B0}">
            <xm:f>NOT(ISERROR(SEARCH($P$13,P145)))</xm:f>
            <xm:f>$P$13</xm:f>
            <x14:dxf/>
          </x14:cfRule>
          <x14:cfRule type="containsText" priority="690" operator="containsText" id="{96815AD2-2EA6-43C1-B1D0-A3155F70B5E3}">
            <xm:f>NOT(ISERROR(SEARCH($P$13,P145)))</xm:f>
            <xm:f>$P$13</xm:f>
            <x14:dxf>
              <fill>
                <patternFill>
                  <bgColor rgb="FFFFFF00"/>
                </patternFill>
              </fill>
            </x14:dxf>
          </x14:cfRule>
          <x14:cfRule type="containsText" priority="691" operator="containsText" id="{F0F5D0B5-0D81-4F74-A5F3-7AF193C8C1EF}">
            <xm:f>NOT(ISERROR(SEARCH($P$13,P145)))</xm:f>
            <xm:f>$P$13</xm:f>
            <x14:dxf>
              <fill>
                <patternFill>
                  <bgColor rgb="FFFFC000"/>
                </patternFill>
              </fill>
            </x14:dxf>
          </x14:cfRule>
          <x14:cfRule type="containsText" priority="692" operator="containsText" id="{07E7A302-C990-4C12-B065-F48275993D89}">
            <xm:f>NOT(ISERROR(SEARCH($P$13,P145)))</xm:f>
            <xm:f>$P$13</xm:f>
            <x14:dxf>
              <fill>
                <patternFill>
                  <bgColor rgb="FFFF0000"/>
                </patternFill>
              </fill>
            </x14:dxf>
          </x14:cfRule>
          <x14:cfRule type="containsText" priority="693" operator="containsText" id="{673A4EBB-1FD2-4A9D-B673-19F406DB84C7}">
            <xm:f>NOT(ISERROR(SEARCH($P$13,P145)))</xm:f>
            <xm:f>$P$13</xm:f>
            <x14:dxf>
              <fill>
                <patternFill>
                  <bgColor theme="9" tint="0.59996337778862885"/>
                </patternFill>
              </fill>
            </x14:dxf>
          </x14:cfRule>
          <x14:cfRule type="containsText" priority="694" operator="containsText" id="{E463CBA5-61A4-4920-B954-44B08FD380AD}">
            <xm:f>NOT(ISERROR(SEARCH($P$13,P145)))</xm:f>
            <xm:f>$P$13</xm:f>
            <x14:dxf>
              <fill>
                <patternFill>
                  <bgColor theme="9"/>
                </patternFill>
              </fill>
            </x14:dxf>
          </x14:cfRule>
          <x14:cfRule type="containsText" priority="695" operator="containsText" id="{A6DF89DC-6FD4-451A-BF38-DBFDC84BB493}">
            <xm:f>NOT(ISERROR(SEARCH($P$13,P145)))</xm:f>
            <xm:f>$P$13</xm:f>
            <x14:dxf>
              <fill>
                <patternFill>
                  <bgColor rgb="FFFFFF00"/>
                </patternFill>
              </fill>
            </x14:dxf>
          </x14:cfRule>
          <x14:cfRule type="containsText" priority="696" operator="containsText" id="{6B2E9183-9228-4014-B671-CCE3EEE5BD64}">
            <xm:f>NOT(ISERROR(SEARCH($P$13,P145)))</xm:f>
            <xm:f>$P$13</xm:f>
            <x14:dxf>
              <fill>
                <patternFill>
                  <bgColor rgb="FFFFC000"/>
                </patternFill>
              </fill>
            </x14:dxf>
          </x14:cfRule>
          <x14:cfRule type="containsText" priority="697" operator="containsText" id="{D4F2A9EC-AB94-4685-878C-EDD0677B61C2}">
            <xm:f>NOT(ISERROR(SEARCH($P$13,P145)))</xm:f>
            <xm:f>$P$13</xm:f>
            <x14:dxf>
              <fill>
                <patternFill>
                  <bgColor rgb="FFFF0000"/>
                </patternFill>
              </fill>
            </x14:dxf>
          </x14:cfRule>
          <xm:sqref>P145</xm:sqref>
        </x14:conditionalFormatting>
        <x14:conditionalFormatting xmlns:xm="http://schemas.microsoft.com/office/excel/2006/main">
          <x14:cfRule type="containsText" priority="599" operator="containsText" id="{0DC7DBEF-322C-4795-9C5A-D20D16D717D1}">
            <xm:f>NOT(ISERROR(SEARCH($P$13,P155)))</xm:f>
            <xm:f>$P$13</xm:f>
            <x14:dxf>
              <fill>
                <patternFill>
                  <bgColor rgb="FFFFFF00"/>
                </patternFill>
              </fill>
            </x14:dxf>
          </x14:cfRule>
          <x14:cfRule type="containsText" priority="600" operator="containsText" id="{52B3FD61-15C9-4442-BFDD-DA70251C37A3}">
            <xm:f>NOT(ISERROR(SEARCH($P$13,P155)))</xm:f>
            <xm:f>$P$13</xm:f>
            <x14:dxf>
              <fill>
                <patternFill>
                  <bgColor theme="9" tint="0.79998168889431442"/>
                </patternFill>
              </fill>
            </x14:dxf>
          </x14:cfRule>
          <x14:cfRule type="containsText" priority="601" operator="containsText" id="{CFCD3A42-72D2-4926-BC7E-3A369C1A2099}">
            <xm:f>NOT(ISERROR(SEARCH($P$13,P155)))</xm:f>
            <xm:f>$P$13</xm:f>
            <x14:dxf>
              <fill>
                <patternFill>
                  <bgColor theme="9" tint="0.39994506668294322"/>
                </patternFill>
              </fill>
            </x14:dxf>
          </x14:cfRule>
          <x14:cfRule type="containsText" priority="602" operator="containsText" id="{A689A04A-31D6-45DB-9F8C-604C4CD247D3}">
            <xm:f>NOT(ISERROR(SEARCH($P$13,P155)))</xm:f>
            <xm:f>$P$13</xm:f>
            <x14:dxf>
              <fill>
                <patternFill>
                  <bgColor rgb="FF00B050"/>
                </patternFill>
              </fill>
            </x14:dxf>
          </x14:cfRule>
          <x14:cfRule type="containsText" priority="603" operator="containsText" id="{708CF0FE-3327-4B6B-95F1-D6386BAE9415}">
            <xm:f>NOT(ISERROR(SEARCH($P$13,P155)))</xm:f>
            <xm:f>$P$13</xm:f>
            <x14:dxf/>
          </x14:cfRule>
          <x14:cfRule type="containsText" priority="604" operator="containsText" id="{00F1A0F1-AC33-4E06-BC98-BAE63649D77D}">
            <xm:f>NOT(ISERROR(SEARCH($P$13,P155)))</xm:f>
            <xm:f>$P$13</xm:f>
            <x14:dxf>
              <fill>
                <patternFill>
                  <bgColor rgb="FFFFFF00"/>
                </patternFill>
              </fill>
            </x14:dxf>
          </x14:cfRule>
          <x14:cfRule type="containsText" priority="605" operator="containsText" id="{ADD0B8C3-3541-42FA-9369-2D92C7F5039C}">
            <xm:f>NOT(ISERROR(SEARCH($P$13,P155)))</xm:f>
            <xm:f>$P$13</xm:f>
            <x14:dxf>
              <fill>
                <patternFill>
                  <bgColor rgb="FFFFC000"/>
                </patternFill>
              </fill>
            </x14:dxf>
          </x14:cfRule>
          <x14:cfRule type="containsText" priority="606" operator="containsText" id="{CB2ABBEF-CAC7-4F82-8990-08159C089C52}">
            <xm:f>NOT(ISERROR(SEARCH($P$13,P155)))</xm:f>
            <xm:f>$P$13</xm:f>
            <x14:dxf>
              <fill>
                <patternFill>
                  <bgColor rgb="FFFF0000"/>
                </patternFill>
              </fill>
            </x14:dxf>
          </x14:cfRule>
          <x14:cfRule type="containsText" priority="607" operator="containsText" id="{F18DAF2D-2AB6-4511-A889-EEA40D659E28}">
            <xm:f>NOT(ISERROR(SEARCH($P$13,P155)))</xm:f>
            <xm:f>$P$13</xm:f>
            <x14:dxf>
              <fill>
                <patternFill>
                  <bgColor theme="9" tint="0.59996337778862885"/>
                </patternFill>
              </fill>
            </x14:dxf>
          </x14:cfRule>
          <x14:cfRule type="containsText" priority="608" operator="containsText" id="{F1A767BE-4BEB-46CC-BF44-54932276D2C0}">
            <xm:f>NOT(ISERROR(SEARCH($P$13,P155)))</xm:f>
            <xm:f>$P$13</xm:f>
            <x14:dxf>
              <fill>
                <patternFill>
                  <bgColor theme="9"/>
                </patternFill>
              </fill>
            </x14:dxf>
          </x14:cfRule>
          <x14:cfRule type="containsText" priority="609" operator="containsText" id="{60ECD533-AC8F-443C-8BC0-EA72B41AF9A5}">
            <xm:f>NOT(ISERROR(SEARCH($P$13,P155)))</xm:f>
            <xm:f>$P$13</xm:f>
            <x14:dxf>
              <fill>
                <patternFill>
                  <bgColor rgb="FFFFFF00"/>
                </patternFill>
              </fill>
            </x14:dxf>
          </x14:cfRule>
          <x14:cfRule type="containsText" priority="610" operator="containsText" id="{9DCF9CAC-FE70-4A37-91F5-E47D6F6411E6}">
            <xm:f>NOT(ISERROR(SEARCH($P$13,P155)))</xm:f>
            <xm:f>$P$13</xm:f>
            <x14:dxf>
              <fill>
                <patternFill>
                  <bgColor rgb="FFFFC000"/>
                </patternFill>
              </fill>
            </x14:dxf>
          </x14:cfRule>
          <x14:cfRule type="containsText" priority="611" operator="containsText" id="{0A45B222-2F82-4B3C-9B65-A4B117367024}">
            <xm:f>NOT(ISERROR(SEARCH($P$13,P155)))</xm:f>
            <xm:f>$P$13</xm:f>
            <x14:dxf>
              <fill>
                <patternFill>
                  <bgColor rgb="FFFF0000"/>
                </patternFill>
              </fill>
            </x14:dxf>
          </x14:cfRule>
          <xm:sqref>P155</xm:sqref>
        </x14:conditionalFormatting>
        <x14:conditionalFormatting xmlns:xm="http://schemas.microsoft.com/office/excel/2006/main">
          <x14:cfRule type="containsText" priority="513" operator="containsText" id="{CE85E9E3-1F28-4A01-B4AB-CE9AEFB2208A}">
            <xm:f>NOT(ISERROR(SEARCH($P$13,P165)))</xm:f>
            <xm:f>$P$13</xm:f>
            <x14:dxf>
              <fill>
                <patternFill>
                  <bgColor rgb="FFFFFF00"/>
                </patternFill>
              </fill>
            </x14:dxf>
          </x14:cfRule>
          <x14:cfRule type="containsText" priority="514" operator="containsText" id="{8B93FF31-9596-4629-838F-588699312F13}">
            <xm:f>NOT(ISERROR(SEARCH($P$13,P165)))</xm:f>
            <xm:f>$P$13</xm:f>
            <x14:dxf>
              <fill>
                <patternFill>
                  <bgColor theme="9" tint="0.79998168889431442"/>
                </patternFill>
              </fill>
            </x14:dxf>
          </x14:cfRule>
          <x14:cfRule type="containsText" priority="515" operator="containsText" id="{87681CAD-7EA1-4BE5-BF58-CAFB93C63996}">
            <xm:f>NOT(ISERROR(SEARCH($P$13,P165)))</xm:f>
            <xm:f>$P$13</xm:f>
            <x14:dxf>
              <fill>
                <patternFill>
                  <bgColor theme="9" tint="0.39994506668294322"/>
                </patternFill>
              </fill>
            </x14:dxf>
          </x14:cfRule>
          <x14:cfRule type="containsText" priority="516" operator="containsText" id="{ABE514A8-91D4-4186-AF5C-AA64F22D7F91}">
            <xm:f>NOT(ISERROR(SEARCH($P$13,P165)))</xm:f>
            <xm:f>$P$13</xm:f>
            <x14:dxf>
              <fill>
                <patternFill>
                  <bgColor rgb="FF00B050"/>
                </patternFill>
              </fill>
            </x14:dxf>
          </x14:cfRule>
          <x14:cfRule type="containsText" priority="517" operator="containsText" id="{80ED5BC9-1B0E-45A6-B252-F7270097198B}">
            <xm:f>NOT(ISERROR(SEARCH($P$13,P165)))</xm:f>
            <xm:f>$P$13</xm:f>
            <x14:dxf/>
          </x14:cfRule>
          <x14:cfRule type="containsText" priority="518" operator="containsText" id="{38863AF0-8F6F-472D-9D46-7D01DA4FF09B}">
            <xm:f>NOT(ISERROR(SEARCH($P$13,P165)))</xm:f>
            <xm:f>$P$13</xm:f>
            <x14:dxf>
              <fill>
                <patternFill>
                  <bgColor rgb="FFFFFF00"/>
                </patternFill>
              </fill>
            </x14:dxf>
          </x14:cfRule>
          <x14:cfRule type="containsText" priority="519" operator="containsText" id="{75E12401-8F1F-42C9-A868-42451366A42A}">
            <xm:f>NOT(ISERROR(SEARCH($P$13,P165)))</xm:f>
            <xm:f>$P$13</xm:f>
            <x14:dxf>
              <fill>
                <patternFill>
                  <bgColor rgb="FFFFC000"/>
                </patternFill>
              </fill>
            </x14:dxf>
          </x14:cfRule>
          <x14:cfRule type="containsText" priority="520" operator="containsText" id="{2D527A79-1263-46D7-A68B-A173AD9A86CC}">
            <xm:f>NOT(ISERROR(SEARCH($P$13,P165)))</xm:f>
            <xm:f>$P$13</xm:f>
            <x14:dxf>
              <fill>
                <patternFill>
                  <bgColor rgb="FFFF0000"/>
                </patternFill>
              </fill>
            </x14:dxf>
          </x14:cfRule>
          <x14:cfRule type="containsText" priority="521" operator="containsText" id="{69831C14-55F2-4E78-9221-740CFFA19B7F}">
            <xm:f>NOT(ISERROR(SEARCH($P$13,P165)))</xm:f>
            <xm:f>$P$13</xm:f>
            <x14:dxf>
              <fill>
                <patternFill>
                  <bgColor theme="9" tint="0.59996337778862885"/>
                </patternFill>
              </fill>
            </x14:dxf>
          </x14:cfRule>
          <x14:cfRule type="containsText" priority="522" operator="containsText" id="{E49A33E4-E5B4-45EA-B109-58CD1DE98F74}">
            <xm:f>NOT(ISERROR(SEARCH($P$13,P165)))</xm:f>
            <xm:f>$P$13</xm:f>
            <x14:dxf>
              <fill>
                <patternFill>
                  <bgColor theme="9"/>
                </patternFill>
              </fill>
            </x14:dxf>
          </x14:cfRule>
          <x14:cfRule type="containsText" priority="523" operator="containsText" id="{480AEE67-6A50-495C-9FBE-B26053F987D1}">
            <xm:f>NOT(ISERROR(SEARCH($P$13,P165)))</xm:f>
            <xm:f>$P$13</xm:f>
            <x14:dxf>
              <fill>
                <patternFill>
                  <bgColor rgb="FFFFFF00"/>
                </patternFill>
              </fill>
            </x14:dxf>
          </x14:cfRule>
          <x14:cfRule type="containsText" priority="524" operator="containsText" id="{D9525C66-585C-4D12-A37E-1299BF1E046B}">
            <xm:f>NOT(ISERROR(SEARCH($P$13,P165)))</xm:f>
            <xm:f>$P$13</xm:f>
            <x14:dxf>
              <fill>
                <patternFill>
                  <bgColor rgb="FFFFC000"/>
                </patternFill>
              </fill>
            </x14:dxf>
          </x14:cfRule>
          <x14:cfRule type="containsText" priority="525" operator="containsText" id="{AE62C061-0160-4DAF-829A-F2FF54793062}">
            <xm:f>NOT(ISERROR(SEARCH($P$13,P165)))</xm:f>
            <xm:f>$P$13</xm:f>
            <x14:dxf>
              <fill>
                <patternFill>
                  <bgColor rgb="FFFF0000"/>
                </patternFill>
              </fill>
            </x14:dxf>
          </x14:cfRule>
          <xm:sqref>P165</xm:sqref>
        </x14:conditionalFormatting>
        <x14:conditionalFormatting xmlns:xm="http://schemas.microsoft.com/office/excel/2006/main">
          <x14:cfRule type="containsText" priority="427" operator="containsText" id="{1326D8D1-2215-43DB-BC4F-065BB0AE3911}">
            <xm:f>NOT(ISERROR(SEARCH($P$13,P176)))</xm:f>
            <xm:f>$P$13</xm:f>
            <x14:dxf>
              <fill>
                <patternFill>
                  <bgColor rgb="FFFFFF00"/>
                </patternFill>
              </fill>
            </x14:dxf>
          </x14:cfRule>
          <x14:cfRule type="containsText" priority="428" operator="containsText" id="{BB5E6233-1D2F-4EF6-8108-F0557DBEB1BD}">
            <xm:f>NOT(ISERROR(SEARCH($P$13,P176)))</xm:f>
            <xm:f>$P$13</xm:f>
            <x14:dxf>
              <fill>
                <patternFill>
                  <bgColor theme="9" tint="0.79998168889431442"/>
                </patternFill>
              </fill>
            </x14:dxf>
          </x14:cfRule>
          <x14:cfRule type="containsText" priority="429" operator="containsText" id="{0987BD7D-EB53-4150-934F-E68EE8BE8CF6}">
            <xm:f>NOT(ISERROR(SEARCH($P$13,P176)))</xm:f>
            <xm:f>$P$13</xm:f>
            <x14:dxf>
              <fill>
                <patternFill>
                  <bgColor theme="9" tint="0.39994506668294322"/>
                </patternFill>
              </fill>
            </x14:dxf>
          </x14:cfRule>
          <x14:cfRule type="containsText" priority="430" operator="containsText" id="{163E7635-DD2C-4252-A0C8-004F2FE6DE15}">
            <xm:f>NOT(ISERROR(SEARCH($P$13,P176)))</xm:f>
            <xm:f>$P$13</xm:f>
            <x14:dxf>
              <fill>
                <patternFill>
                  <bgColor rgb="FF00B050"/>
                </patternFill>
              </fill>
            </x14:dxf>
          </x14:cfRule>
          <x14:cfRule type="containsText" priority="431" operator="containsText" id="{50436DB3-BB6F-4A7A-B8FC-99093A907F28}">
            <xm:f>NOT(ISERROR(SEARCH($P$13,P176)))</xm:f>
            <xm:f>$P$13</xm:f>
            <x14:dxf/>
          </x14:cfRule>
          <x14:cfRule type="containsText" priority="432" operator="containsText" id="{819C2E6B-B321-4D9E-BCAA-6AA722BF9DD9}">
            <xm:f>NOT(ISERROR(SEARCH($P$13,P176)))</xm:f>
            <xm:f>$P$13</xm:f>
            <x14:dxf>
              <fill>
                <patternFill>
                  <bgColor rgb="FFFFFF00"/>
                </patternFill>
              </fill>
            </x14:dxf>
          </x14:cfRule>
          <x14:cfRule type="containsText" priority="433" operator="containsText" id="{88308B23-BF14-439A-8030-B804C986C7C1}">
            <xm:f>NOT(ISERROR(SEARCH($P$13,P176)))</xm:f>
            <xm:f>$P$13</xm:f>
            <x14:dxf>
              <fill>
                <patternFill>
                  <bgColor rgb="FFFFC000"/>
                </patternFill>
              </fill>
            </x14:dxf>
          </x14:cfRule>
          <x14:cfRule type="containsText" priority="434" operator="containsText" id="{054BBF44-5097-4207-A36C-4F76EA9E5BB7}">
            <xm:f>NOT(ISERROR(SEARCH($P$13,P176)))</xm:f>
            <xm:f>$P$13</xm:f>
            <x14:dxf>
              <fill>
                <patternFill>
                  <bgColor rgb="FFFF0000"/>
                </patternFill>
              </fill>
            </x14:dxf>
          </x14:cfRule>
          <x14:cfRule type="containsText" priority="435" operator="containsText" id="{45EFF355-F974-4265-AFC4-075B021AE78D}">
            <xm:f>NOT(ISERROR(SEARCH($P$13,P176)))</xm:f>
            <xm:f>$P$13</xm:f>
            <x14:dxf>
              <fill>
                <patternFill>
                  <bgColor theme="9" tint="0.59996337778862885"/>
                </patternFill>
              </fill>
            </x14:dxf>
          </x14:cfRule>
          <x14:cfRule type="containsText" priority="436" operator="containsText" id="{544096AC-3B31-4343-88B6-71C896D461C2}">
            <xm:f>NOT(ISERROR(SEARCH($P$13,P176)))</xm:f>
            <xm:f>$P$13</xm:f>
            <x14:dxf>
              <fill>
                <patternFill>
                  <bgColor theme="9"/>
                </patternFill>
              </fill>
            </x14:dxf>
          </x14:cfRule>
          <x14:cfRule type="containsText" priority="437" operator="containsText" id="{540291C9-18AB-44C1-AEB4-080F05D580E7}">
            <xm:f>NOT(ISERROR(SEARCH($P$13,P176)))</xm:f>
            <xm:f>$P$13</xm:f>
            <x14:dxf>
              <fill>
                <patternFill>
                  <bgColor rgb="FFFFFF00"/>
                </patternFill>
              </fill>
            </x14:dxf>
          </x14:cfRule>
          <x14:cfRule type="containsText" priority="438" operator="containsText" id="{86BE899C-5507-42ED-9377-CEDF961E17A3}">
            <xm:f>NOT(ISERROR(SEARCH($P$13,P176)))</xm:f>
            <xm:f>$P$13</xm:f>
            <x14:dxf>
              <fill>
                <patternFill>
                  <bgColor rgb="FFFFC000"/>
                </patternFill>
              </fill>
            </x14:dxf>
          </x14:cfRule>
          <x14:cfRule type="containsText" priority="439" operator="containsText" id="{282A81AE-4B1C-46CF-A81B-1EB4E02D8F9B}">
            <xm:f>NOT(ISERROR(SEARCH($P$13,P176)))</xm:f>
            <xm:f>$P$13</xm:f>
            <x14:dxf>
              <fill>
                <patternFill>
                  <bgColor rgb="FFFF0000"/>
                </patternFill>
              </fill>
            </x14:dxf>
          </x14:cfRule>
          <xm:sqref>P176</xm:sqref>
        </x14:conditionalFormatting>
        <x14:conditionalFormatting xmlns:xm="http://schemas.microsoft.com/office/excel/2006/main">
          <x14:cfRule type="containsText" priority="341" operator="containsText" id="{96B811A5-E55A-46D5-B09F-C5FFDD0550FF}">
            <xm:f>NOT(ISERROR(SEARCH($P$13,P186)))</xm:f>
            <xm:f>$P$13</xm:f>
            <x14:dxf>
              <fill>
                <patternFill>
                  <bgColor rgb="FFFFFF00"/>
                </patternFill>
              </fill>
            </x14:dxf>
          </x14:cfRule>
          <x14:cfRule type="containsText" priority="342" operator="containsText" id="{2348F2B9-C118-4DCF-BCC4-2EA08420F2F0}">
            <xm:f>NOT(ISERROR(SEARCH($P$13,P186)))</xm:f>
            <xm:f>$P$13</xm:f>
            <x14:dxf>
              <fill>
                <patternFill>
                  <bgColor theme="9" tint="0.79998168889431442"/>
                </patternFill>
              </fill>
            </x14:dxf>
          </x14:cfRule>
          <x14:cfRule type="containsText" priority="343" operator="containsText" id="{A677480E-C552-4FEA-B36B-329E84D5AE14}">
            <xm:f>NOT(ISERROR(SEARCH($P$13,P186)))</xm:f>
            <xm:f>$P$13</xm:f>
            <x14:dxf>
              <fill>
                <patternFill>
                  <bgColor theme="9" tint="0.39994506668294322"/>
                </patternFill>
              </fill>
            </x14:dxf>
          </x14:cfRule>
          <x14:cfRule type="containsText" priority="344" operator="containsText" id="{DB9EB556-FD8F-4B1B-B01E-570C00974AD9}">
            <xm:f>NOT(ISERROR(SEARCH($P$13,P186)))</xm:f>
            <xm:f>$P$13</xm:f>
            <x14:dxf>
              <fill>
                <patternFill>
                  <bgColor rgb="FF00B050"/>
                </patternFill>
              </fill>
            </x14:dxf>
          </x14:cfRule>
          <x14:cfRule type="containsText" priority="345" operator="containsText" id="{6318718A-719B-4668-A1F5-113F9F249590}">
            <xm:f>NOT(ISERROR(SEARCH($P$13,P186)))</xm:f>
            <xm:f>$P$13</xm:f>
            <x14:dxf/>
          </x14:cfRule>
          <x14:cfRule type="containsText" priority="346" operator="containsText" id="{F78DB9FE-73E0-4EED-B41B-8C59A4AF2276}">
            <xm:f>NOT(ISERROR(SEARCH($P$13,P186)))</xm:f>
            <xm:f>$P$13</xm:f>
            <x14:dxf>
              <fill>
                <patternFill>
                  <bgColor rgb="FFFFFF00"/>
                </patternFill>
              </fill>
            </x14:dxf>
          </x14:cfRule>
          <x14:cfRule type="containsText" priority="347" operator="containsText" id="{2F4CDD23-3FF7-45CA-A352-C1C8F4D533E6}">
            <xm:f>NOT(ISERROR(SEARCH($P$13,P186)))</xm:f>
            <xm:f>$P$13</xm:f>
            <x14:dxf>
              <fill>
                <patternFill>
                  <bgColor rgb="FFFFC000"/>
                </patternFill>
              </fill>
            </x14:dxf>
          </x14:cfRule>
          <x14:cfRule type="containsText" priority="348" operator="containsText" id="{CF150447-966D-4971-B91F-3EF1665886A9}">
            <xm:f>NOT(ISERROR(SEARCH($P$13,P186)))</xm:f>
            <xm:f>$P$13</xm:f>
            <x14:dxf>
              <fill>
                <patternFill>
                  <bgColor rgb="FFFF0000"/>
                </patternFill>
              </fill>
            </x14:dxf>
          </x14:cfRule>
          <x14:cfRule type="containsText" priority="349" operator="containsText" id="{7303BD5F-61E7-4E52-A10E-2AF11B93177A}">
            <xm:f>NOT(ISERROR(SEARCH($P$13,P186)))</xm:f>
            <xm:f>$P$13</xm:f>
            <x14:dxf>
              <fill>
                <patternFill>
                  <bgColor theme="9" tint="0.59996337778862885"/>
                </patternFill>
              </fill>
            </x14:dxf>
          </x14:cfRule>
          <x14:cfRule type="containsText" priority="350" operator="containsText" id="{7E75CB9A-32A5-471A-8F24-3B81EE0B49B9}">
            <xm:f>NOT(ISERROR(SEARCH($P$13,P186)))</xm:f>
            <xm:f>$P$13</xm:f>
            <x14:dxf>
              <fill>
                <patternFill>
                  <bgColor theme="9"/>
                </patternFill>
              </fill>
            </x14:dxf>
          </x14:cfRule>
          <x14:cfRule type="containsText" priority="351" operator="containsText" id="{337FA260-EB3F-49A9-AF75-2BB2BA182E34}">
            <xm:f>NOT(ISERROR(SEARCH($P$13,P186)))</xm:f>
            <xm:f>$P$13</xm:f>
            <x14:dxf>
              <fill>
                <patternFill>
                  <bgColor rgb="FFFFFF00"/>
                </patternFill>
              </fill>
            </x14:dxf>
          </x14:cfRule>
          <x14:cfRule type="containsText" priority="352" operator="containsText" id="{08043A34-FEA4-42A1-97C6-CA32283E5568}">
            <xm:f>NOT(ISERROR(SEARCH($P$13,P186)))</xm:f>
            <xm:f>$P$13</xm:f>
            <x14:dxf>
              <fill>
                <patternFill>
                  <bgColor rgb="FFFFC000"/>
                </patternFill>
              </fill>
            </x14:dxf>
          </x14:cfRule>
          <x14:cfRule type="containsText" priority="353" operator="containsText" id="{9941F557-3849-4205-8790-E991851C296D}">
            <xm:f>NOT(ISERROR(SEARCH($P$13,P186)))</xm:f>
            <xm:f>$P$13</xm:f>
            <x14:dxf>
              <fill>
                <patternFill>
                  <bgColor rgb="FFFF0000"/>
                </patternFill>
              </fill>
            </x14:dxf>
          </x14:cfRule>
          <xm:sqref>P186</xm:sqref>
        </x14:conditionalFormatting>
        <x14:conditionalFormatting xmlns:xm="http://schemas.microsoft.com/office/excel/2006/main">
          <x14:cfRule type="containsText" priority="255" operator="containsText" id="{3F9517A7-087B-4E24-BDED-82CBA10991C9}">
            <xm:f>NOT(ISERROR(SEARCH($P$13,P196)))</xm:f>
            <xm:f>$P$13</xm:f>
            <x14:dxf>
              <fill>
                <patternFill>
                  <bgColor rgb="FFFFFF00"/>
                </patternFill>
              </fill>
            </x14:dxf>
          </x14:cfRule>
          <x14:cfRule type="containsText" priority="256" operator="containsText" id="{BE5563F0-33E5-4CDE-B3DA-3961DADD7966}">
            <xm:f>NOT(ISERROR(SEARCH($P$13,P196)))</xm:f>
            <xm:f>$P$13</xm:f>
            <x14:dxf>
              <fill>
                <patternFill>
                  <bgColor theme="9" tint="0.79998168889431442"/>
                </patternFill>
              </fill>
            </x14:dxf>
          </x14:cfRule>
          <x14:cfRule type="containsText" priority="257" operator="containsText" id="{31B4BC8C-20E3-42B1-BBB4-5A2AB39F9EA3}">
            <xm:f>NOT(ISERROR(SEARCH($P$13,P196)))</xm:f>
            <xm:f>$P$13</xm:f>
            <x14:dxf>
              <fill>
                <patternFill>
                  <bgColor theme="9" tint="0.39994506668294322"/>
                </patternFill>
              </fill>
            </x14:dxf>
          </x14:cfRule>
          <x14:cfRule type="containsText" priority="258" operator="containsText" id="{56C3D06A-9410-4FEE-923B-04B8F7425564}">
            <xm:f>NOT(ISERROR(SEARCH($P$13,P196)))</xm:f>
            <xm:f>$P$13</xm:f>
            <x14:dxf>
              <fill>
                <patternFill>
                  <bgColor rgb="FF00B050"/>
                </patternFill>
              </fill>
            </x14:dxf>
          </x14:cfRule>
          <x14:cfRule type="containsText" priority="259" operator="containsText" id="{560080A7-FCAA-41C7-BA8C-6668A6056AFB}">
            <xm:f>NOT(ISERROR(SEARCH($P$13,P196)))</xm:f>
            <xm:f>$P$13</xm:f>
            <x14:dxf/>
          </x14:cfRule>
          <x14:cfRule type="containsText" priority="260" operator="containsText" id="{7A45A3B8-E124-4E52-A697-85F421D88C43}">
            <xm:f>NOT(ISERROR(SEARCH($P$13,P196)))</xm:f>
            <xm:f>$P$13</xm:f>
            <x14:dxf>
              <fill>
                <patternFill>
                  <bgColor rgb="FFFFFF00"/>
                </patternFill>
              </fill>
            </x14:dxf>
          </x14:cfRule>
          <x14:cfRule type="containsText" priority="261" operator="containsText" id="{81F67ABA-02F3-4536-94F3-B2B28593532F}">
            <xm:f>NOT(ISERROR(SEARCH($P$13,P196)))</xm:f>
            <xm:f>$P$13</xm:f>
            <x14:dxf>
              <fill>
                <patternFill>
                  <bgColor rgb="FFFFC000"/>
                </patternFill>
              </fill>
            </x14:dxf>
          </x14:cfRule>
          <x14:cfRule type="containsText" priority="262" operator="containsText" id="{71F60EE9-F451-42AE-978C-FA17D80E8856}">
            <xm:f>NOT(ISERROR(SEARCH($P$13,P196)))</xm:f>
            <xm:f>$P$13</xm:f>
            <x14:dxf>
              <fill>
                <patternFill>
                  <bgColor rgb="FFFF0000"/>
                </patternFill>
              </fill>
            </x14:dxf>
          </x14:cfRule>
          <x14:cfRule type="containsText" priority="263" operator="containsText" id="{75BECD0A-354A-4205-B44D-C8B02889F5D5}">
            <xm:f>NOT(ISERROR(SEARCH($P$13,P196)))</xm:f>
            <xm:f>$P$13</xm:f>
            <x14:dxf>
              <fill>
                <patternFill>
                  <bgColor theme="9" tint="0.59996337778862885"/>
                </patternFill>
              </fill>
            </x14:dxf>
          </x14:cfRule>
          <x14:cfRule type="containsText" priority="264" operator="containsText" id="{D4B1873A-5F75-4ADE-950B-B6C96FDB24D3}">
            <xm:f>NOT(ISERROR(SEARCH($P$13,P196)))</xm:f>
            <xm:f>$P$13</xm:f>
            <x14:dxf>
              <fill>
                <patternFill>
                  <bgColor theme="9"/>
                </patternFill>
              </fill>
            </x14:dxf>
          </x14:cfRule>
          <x14:cfRule type="containsText" priority="265" operator="containsText" id="{4DE428A5-071E-408F-965A-667ED0A77058}">
            <xm:f>NOT(ISERROR(SEARCH($P$13,P196)))</xm:f>
            <xm:f>$P$13</xm:f>
            <x14:dxf>
              <fill>
                <patternFill>
                  <bgColor rgb="FFFFFF00"/>
                </patternFill>
              </fill>
            </x14:dxf>
          </x14:cfRule>
          <x14:cfRule type="containsText" priority="266" operator="containsText" id="{F4E08DD1-3F34-40D0-A2EB-2665B8B66FE3}">
            <xm:f>NOT(ISERROR(SEARCH($P$13,P196)))</xm:f>
            <xm:f>$P$13</xm:f>
            <x14:dxf>
              <fill>
                <patternFill>
                  <bgColor rgb="FFFFC000"/>
                </patternFill>
              </fill>
            </x14:dxf>
          </x14:cfRule>
          <x14:cfRule type="containsText" priority="267" operator="containsText" id="{D86848D6-7423-406C-8FF8-C32FA1387323}">
            <xm:f>NOT(ISERROR(SEARCH($P$13,P196)))</xm:f>
            <xm:f>$P$13</xm:f>
            <x14:dxf>
              <fill>
                <patternFill>
                  <bgColor rgb="FFFF0000"/>
                </patternFill>
              </fill>
            </x14:dxf>
          </x14:cfRule>
          <xm:sqref>P196</xm:sqref>
        </x14:conditionalFormatting>
        <x14:conditionalFormatting xmlns:xm="http://schemas.microsoft.com/office/excel/2006/main">
          <x14:cfRule type="containsText" priority="2094" operator="containsText" id="{217365D4-02BF-4388-ABBE-B0BBE93F623F}">
            <xm:f>NOT(ISERROR(SEARCH($P$13,S13)))</xm:f>
            <xm:f>$P$13</xm:f>
            <x14:dxf>
              <fill>
                <patternFill>
                  <bgColor rgb="FFFFFF00"/>
                </patternFill>
              </fill>
            </x14:dxf>
          </x14:cfRule>
          <x14:cfRule type="containsText" priority="2095" operator="containsText" id="{C919A2CB-45F2-4A44-A0AF-E938BD5C00C4}">
            <xm:f>NOT(ISERROR(SEARCH($P$13,S13)))</xm:f>
            <xm:f>$P$13</xm:f>
            <x14:dxf>
              <fill>
                <patternFill>
                  <bgColor theme="9" tint="0.79998168889431442"/>
                </patternFill>
              </fill>
            </x14:dxf>
          </x14:cfRule>
          <x14:cfRule type="containsText" priority="2096" operator="containsText" id="{11466623-869C-4335-87BC-73229C2C1555}">
            <xm:f>NOT(ISERROR(SEARCH($P$13,S13)))</xm:f>
            <xm:f>$P$13</xm:f>
            <x14:dxf>
              <fill>
                <patternFill>
                  <bgColor theme="9" tint="0.39994506668294322"/>
                </patternFill>
              </fill>
            </x14:dxf>
          </x14:cfRule>
          <x14:cfRule type="containsText" priority="2097" operator="containsText" id="{9B9EE373-863C-4EEB-9130-F522D90BE71E}">
            <xm:f>NOT(ISERROR(SEARCH($P$13,S13)))</xm:f>
            <xm:f>$P$13</xm:f>
            <x14:dxf>
              <fill>
                <patternFill>
                  <bgColor rgb="FF00B050"/>
                </patternFill>
              </fill>
            </x14:dxf>
          </x14:cfRule>
          <x14:cfRule type="containsText" priority="2098" operator="containsText" id="{0C3328A2-7B74-4831-805C-D42933A1E1F0}">
            <xm:f>NOT(ISERROR(SEARCH($P$13,S13)))</xm:f>
            <xm:f>$P$13</xm:f>
            <x14:dxf/>
          </x14:cfRule>
          <x14:cfRule type="containsText" priority="2099" operator="containsText" id="{50485C1E-AA2F-4F97-B65C-EAF631AF10AC}">
            <xm:f>NOT(ISERROR(SEARCH($P$13,S13)))</xm:f>
            <xm:f>$P$13</xm:f>
            <x14:dxf>
              <fill>
                <patternFill>
                  <bgColor rgb="FFFFFF00"/>
                </patternFill>
              </fill>
            </x14:dxf>
          </x14:cfRule>
          <x14:cfRule type="containsText" priority="2100" operator="containsText" id="{63703059-0A62-491A-8211-D97BC0B22D00}">
            <xm:f>NOT(ISERROR(SEARCH($P$13,S13)))</xm:f>
            <xm:f>$P$13</xm:f>
            <x14:dxf>
              <fill>
                <patternFill>
                  <bgColor rgb="FFFFC000"/>
                </patternFill>
              </fill>
            </x14:dxf>
          </x14:cfRule>
          <x14:cfRule type="containsText" priority="2101" operator="containsText" id="{7953D476-A833-48A4-B810-EE450CFCDB73}">
            <xm:f>NOT(ISERROR(SEARCH($P$13,S13)))</xm:f>
            <xm:f>$P$13</xm:f>
            <x14:dxf>
              <fill>
                <patternFill>
                  <bgColor rgb="FFFF0000"/>
                </patternFill>
              </fill>
            </x14:dxf>
          </x14:cfRule>
          <x14:cfRule type="containsText" priority="2102" operator="containsText" id="{544CA97B-24F9-4F89-81DF-8A4F73796560}">
            <xm:f>NOT(ISERROR(SEARCH($P$13,S13)))</xm:f>
            <xm:f>$P$13</xm:f>
            <x14:dxf>
              <fill>
                <patternFill>
                  <bgColor theme="9" tint="0.59996337778862885"/>
                </patternFill>
              </fill>
            </x14:dxf>
          </x14:cfRule>
          <x14:cfRule type="containsText" priority="2103" operator="containsText" id="{7BAF8BC7-E2EC-47B0-B973-967DDC1A5B67}">
            <xm:f>NOT(ISERROR(SEARCH($P$13,S13)))</xm:f>
            <xm:f>$P$13</xm:f>
            <x14:dxf>
              <fill>
                <patternFill>
                  <bgColor theme="9"/>
                </patternFill>
              </fill>
            </x14:dxf>
          </x14:cfRule>
          <x14:cfRule type="containsText" priority="2104" operator="containsText" id="{2E008B74-4AA6-4BE4-BF81-73DEC552BAD1}">
            <xm:f>NOT(ISERROR(SEARCH($P$13,S13)))</xm:f>
            <xm:f>$P$13</xm:f>
            <x14:dxf>
              <fill>
                <patternFill>
                  <bgColor rgb="FFFFFF00"/>
                </patternFill>
              </fill>
            </x14:dxf>
          </x14:cfRule>
          <x14:cfRule type="containsText" priority="2105" operator="containsText" id="{277D2D11-DCAD-459B-914C-1548C5891672}">
            <xm:f>NOT(ISERROR(SEARCH($P$13,S13)))</xm:f>
            <xm:f>$P$13</xm:f>
            <x14:dxf>
              <fill>
                <patternFill>
                  <bgColor rgb="FFFFC000"/>
                </patternFill>
              </fill>
            </x14:dxf>
          </x14:cfRule>
          <x14:cfRule type="containsText" priority="2106" operator="containsText" id="{6D1A6F47-C20D-4DC7-887B-1AAEDDBCD67E}">
            <xm:f>NOT(ISERROR(SEARCH($P$13,S13)))</xm:f>
            <xm:f>$P$13</xm:f>
            <x14:dxf>
              <fill>
                <patternFill>
                  <bgColor rgb="FFFF0000"/>
                </patternFill>
              </fill>
            </x14:dxf>
          </x14:cfRule>
          <xm:sqref>S13</xm:sqref>
        </x14:conditionalFormatting>
        <x14:conditionalFormatting xmlns:xm="http://schemas.microsoft.com/office/excel/2006/main">
          <x14:cfRule type="containsText" priority="1410" operator="containsText" id="{20A52620-5390-4932-B9AE-080A28A15BE8}">
            <xm:f>NOT(ISERROR(SEARCH($P$13,S24)))</xm:f>
            <xm:f>$P$13</xm:f>
            <x14:dxf>
              <fill>
                <patternFill>
                  <bgColor rgb="FFFFFF00"/>
                </patternFill>
              </fill>
            </x14:dxf>
          </x14:cfRule>
          <x14:cfRule type="containsText" priority="1411" operator="containsText" id="{FC306698-14DB-485F-9464-A5CC5539945B}">
            <xm:f>NOT(ISERROR(SEARCH($P$13,S24)))</xm:f>
            <xm:f>$P$13</xm:f>
            <x14:dxf>
              <fill>
                <patternFill>
                  <bgColor theme="9" tint="0.79998168889431442"/>
                </patternFill>
              </fill>
            </x14:dxf>
          </x14:cfRule>
          <x14:cfRule type="containsText" priority="1412" operator="containsText" id="{F731DB3C-0580-431E-A413-DE178EEA713B}">
            <xm:f>NOT(ISERROR(SEARCH($P$13,S24)))</xm:f>
            <xm:f>$P$13</xm:f>
            <x14:dxf>
              <fill>
                <patternFill>
                  <bgColor theme="9" tint="0.39994506668294322"/>
                </patternFill>
              </fill>
            </x14:dxf>
          </x14:cfRule>
          <x14:cfRule type="containsText" priority="1413" operator="containsText" id="{A930C3F6-5523-46D1-8B9D-C21F14A6DE96}">
            <xm:f>NOT(ISERROR(SEARCH($P$13,S24)))</xm:f>
            <xm:f>$P$13</xm:f>
            <x14:dxf>
              <fill>
                <patternFill>
                  <bgColor rgb="FF00B050"/>
                </patternFill>
              </fill>
            </x14:dxf>
          </x14:cfRule>
          <x14:cfRule type="containsText" priority="1414" operator="containsText" id="{51FCDC61-EF5F-41F1-9A27-AE6B0F43AC83}">
            <xm:f>NOT(ISERROR(SEARCH($P$13,S24)))</xm:f>
            <xm:f>$P$13</xm:f>
            <x14:dxf/>
          </x14:cfRule>
          <x14:cfRule type="containsText" priority="1415" operator="containsText" id="{6296B043-4E00-4D8E-AF67-43F083D4597B}">
            <xm:f>NOT(ISERROR(SEARCH($P$13,S24)))</xm:f>
            <xm:f>$P$13</xm:f>
            <x14:dxf>
              <fill>
                <patternFill>
                  <bgColor rgb="FFFFFF00"/>
                </patternFill>
              </fill>
            </x14:dxf>
          </x14:cfRule>
          <x14:cfRule type="containsText" priority="1416" operator="containsText" id="{A027ED75-F386-49C3-8574-AFF77C08DA46}">
            <xm:f>NOT(ISERROR(SEARCH($P$13,S24)))</xm:f>
            <xm:f>$P$13</xm:f>
            <x14:dxf>
              <fill>
                <patternFill>
                  <bgColor rgb="FFFFC000"/>
                </patternFill>
              </fill>
            </x14:dxf>
          </x14:cfRule>
          <x14:cfRule type="containsText" priority="1417" operator="containsText" id="{0F28C8A3-FB67-42A5-91AE-03EC14B4087C}">
            <xm:f>NOT(ISERROR(SEARCH($P$13,S24)))</xm:f>
            <xm:f>$P$13</xm:f>
            <x14:dxf>
              <fill>
                <patternFill>
                  <bgColor rgb="FFFF0000"/>
                </patternFill>
              </fill>
            </x14:dxf>
          </x14:cfRule>
          <x14:cfRule type="containsText" priority="1418" operator="containsText" id="{644EEF82-BE0A-4EAA-BF70-6B5A9660C4F4}">
            <xm:f>NOT(ISERROR(SEARCH($P$13,S24)))</xm:f>
            <xm:f>$P$13</xm:f>
            <x14:dxf>
              <fill>
                <patternFill>
                  <bgColor theme="9" tint="0.59996337778862885"/>
                </patternFill>
              </fill>
            </x14:dxf>
          </x14:cfRule>
          <x14:cfRule type="containsText" priority="1419" operator="containsText" id="{5D602349-1F7D-42E9-84B3-F1AC7CC87813}">
            <xm:f>NOT(ISERROR(SEARCH($P$13,S24)))</xm:f>
            <xm:f>$P$13</xm:f>
            <x14:dxf>
              <fill>
                <patternFill>
                  <bgColor theme="9"/>
                </patternFill>
              </fill>
            </x14:dxf>
          </x14:cfRule>
          <x14:cfRule type="containsText" priority="1420" operator="containsText" id="{5ACAA45E-A445-4D4A-8F71-361FA83AEBF7}">
            <xm:f>NOT(ISERROR(SEARCH($P$13,S24)))</xm:f>
            <xm:f>$P$13</xm:f>
            <x14:dxf>
              <fill>
                <patternFill>
                  <bgColor rgb="FFFFFF00"/>
                </patternFill>
              </fill>
            </x14:dxf>
          </x14:cfRule>
          <x14:cfRule type="containsText" priority="1421" operator="containsText" id="{6FE35612-FC93-422A-B32C-520E5A708ADB}">
            <xm:f>NOT(ISERROR(SEARCH($P$13,S24)))</xm:f>
            <xm:f>$P$13</xm:f>
            <x14:dxf>
              <fill>
                <patternFill>
                  <bgColor rgb="FFFFC000"/>
                </patternFill>
              </fill>
            </x14:dxf>
          </x14:cfRule>
          <x14:cfRule type="containsText" priority="1422" operator="containsText" id="{BCC57653-3A3D-4499-AE9C-C8CC5546D557}">
            <xm:f>NOT(ISERROR(SEARCH($P$13,S24)))</xm:f>
            <xm:f>$P$13</xm:f>
            <x14:dxf>
              <fill>
                <patternFill>
                  <bgColor rgb="FFFF0000"/>
                </patternFill>
              </fill>
            </x14:dxf>
          </x14:cfRule>
          <xm:sqref>S24</xm:sqref>
        </x14:conditionalFormatting>
        <x14:conditionalFormatting xmlns:xm="http://schemas.microsoft.com/office/excel/2006/main">
          <x14:cfRule type="containsText" priority="1354" operator="containsText" id="{9C2D3C93-BDAE-413D-933C-CE8DA6FBCAEE}">
            <xm:f>NOT(ISERROR(SEARCH($P$13,S34)))</xm:f>
            <xm:f>$P$13</xm:f>
            <x14:dxf>
              <fill>
                <patternFill>
                  <bgColor rgb="FFFFFF00"/>
                </patternFill>
              </fill>
            </x14:dxf>
          </x14:cfRule>
          <x14:cfRule type="containsText" priority="1355" operator="containsText" id="{E0A03E41-D5D0-47BE-A15F-DE4CD792CF1C}">
            <xm:f>NOT(ISERROR(SEARCH($P$13,S34)))</xm:f>
            <xm:f>$P$13</xm:f>
            <x14:dxf>
              <fill>
                <patternFill>
                  <bgColor theme="9" tint="0.79998168889431442"/>
                </patternFill>
              </fill>
            </x14:dxf>
          </x14:cfRule>
          <x14:cfRule type="containsText" priority="1356" operator="containsText" id="{45A3351B-27BE-4C7F-9201-3C6AC0B2A270}">
            <xm:f>NOT(ISERROR(SEARCH($P$13,S34)))</xm:f>
            <xm:f>$P$13</xm:f>
            <x14:dxf>
              <fill>
                <patternFill>
                  <bgColor theme="9" tint="0.39994506668294322"/>
                </patternFill>
              </fill>
            </x14:dxf>
          </x14:cfRule>
          <x14:cfRule type="containsText" priority="1357" operator="containsText" id="{E1759CC4-C0E1-47D6-86B6-2AC70414EB35}">
            <xm:f>NOT(ISERROR(SEARCH($P$13,S34)))</xm:f>
            <xm:f>$P$13</xm:f>
            <x14:dxf>
              <fill>
                <patternFill>
                  <bgColor rgb="FF00B050"/>
                </patternFill>
              </fill>
            </x14:dxf>
          </x14:cfRule>
          <x14:cfRule type="containsText" priority="1358" operator="containsText" id="{F3E30BA8-8459-4AAA-B26F-AECBA69ED40F}">
            <xm:f>NOT(ISERROR(SEARCH($P$13,S34)))</xm:f>
            <xm:f>$P$13</xm:f>
            <x14:dxf/>
          </x14:cfRule>
          <x14:cfRule type="containsText" priority="1359" operator="containsText" id="{F0627117-16C0-4FA3-ACE0-92D7B0F51356}">
            <xm:f>NOT(ISERROR(SEARCH($P$13,S34)))</xm:f>
            <xm:f>$P$13</xm:f>
            <x14:dxf>
              <fill>
                <patternFill>
                  <bgColor rgb="FFFFFF00"/>
                </patternFill>
              </fill>
            </x14:dxf>
          </x14:cfRule>
          <x14:cfRule type="containsText" priority="1360" operator="containsText" id="{01C9B521-9899-432F-A6D3-9F73BCE8B62B}">
            <xm:f>NOT(ISERROR(SEARCH($P$13,S34)))</xm:f>
            <xm:f>$P$13</xm:f>
            <x14:dxf>
              <fill>
                <patternFill>
                  <bgColor rgb="FFFFC000"/>
                </patternFill>
              </fill>
            </x14:dxf>
          </x14:cfRule>
          <x14:cfRule type="containsText" priority="1361" operator="containsText" id="{14D3B705-EBA4-4315-8501-DB4395D162EE}">
            <xm:f>NOT(ISERROR(SEARCH($P$13,S34)))</xm:f>
            <xm:f>$P$13</xm:f>
            <x14:dxf>
              <fill>
                <patternFill>
                  <bgColor rgb="FFFF0000"/>
                </patternFill>
              </fill>
            </x14:dxf>
          </x14:cfRule>
          <x14:cfRule type="containsText" priority="1362" operator="containsText" id="{CF52CD39-C7BC-4520-AAAD-832836AFE1F8}">
            <xm:f>NOT(ISERROR(SEARCH($P$13,S34)))</xm:f>
            <xm:f>$P$13</xm:f>
            <x14:dxf>
              <fill>
                <patternFill>
                  <bgColor theme="9" tint="0.59996337778862885"/>
                </patternFill>
              </fill>
            </x14:dxf>
          </x14:cfRule>
          <x14:cfRule type="containsText" priority="1363" operator="containsText" id="{EE572A0F-E4A0-4D8D-84BA-6FF9D963A365}">
            <xm:f>NOT(ISERROR(SEARCH($P$13,S34)))</xm:f>
            <xm:f>$P$13</xm:f>
            <x14:dxf>
              <fill>
                <patternFill>
                  <bgColor theme="9"/>
                </patternFill>
              </fill>
            </x14:dxf>
          </x14:cfRule>
          <x14:cfRule type="containsText" priority="1364" operator="containsText" id="{82F77EFF-2EB1-4F77-B3FF-974A35981C8C}">
            <xm:f>NOT(ISERROR(SEARCH($P$13,S34)))</xm:f>
            <xm:f>$P$13</xm:f>
            <x14:dxf>
              <fill>
                <patternFill>
                  <bgColor rgb="FFFFFF00"/>
                </patternFill>
              </fill>
            </x14:dxf>
          </x14:cfRule>
          <x14:cfRule type="containsText" priority="1365" operator="containsText" id="{B0C41BBB-85B6-4CD1-9B6A-FA5C48A22F7D}">
            <xm:f>NOT(ISERROR(SEARCH($P$13,S34)))</xm:f>
            <xm:f>$P$13</xm:f>
            <x14:dxf>
              <fill>
                <patternFill>
                  <bgColor rgb="FFFFC000"/>
                </patternFill>
              </fill>
            </x14:dxf>
          </x14:cfRule>
          <x14:cfRule type="containsText" priority="1366" operator="containsText" id="{E66E6E13-9629-4E3D-8FCF-A7DD38661876}">
            <xm:f>NOT(ISERROR(SEARCH($P$13,S34)))</xm:f>
            <xm:f>$P$13</xm:f>
            <x14:dxf>
              <fill>
                <patternFill>
                  <bgColor rgb="FFFF0000"/>
                </patternFill>
              </fill>
            </x14:dxf>
          </x14:cfRule>
          <xm:sqref>S34</xm:sqref>
        </x14:conditionalFormatting>
        <x14:conditionalFormatting xmlns:xm="http://schemas.microsoft.com/office/excel/2006/main">
          <x14:cfRule type="containsText" priority="1298" operator="containsText" id="{7C394D7F-911C-4F8F-BAF2-BBB12ED7BD20}">
            <xm:f>NOT(ISERROR(SEARCH($P$13,S44)))</xm:f>
            <xm:f>$P$13</xm:f>
            <x14:dxf>
              <fill>
                <patternFill>
                  <bgColor rgb="FFFFFF00"/>
                </patternFill>
              </fill>
            </x14:dxf>
          </x14:cfRule>
          <x14:cfRule type="containsText" priority="1299" operator="containsText" id="{792BCC8A-AECB-4BD5-B250-BE20C91E6A32}">
            <xm:f>NOT(ISERROR(SEARCH($P$13,S44)))</xm:f>
            <xm:f>$P$13</xm:f>
            <x14:dxf>
              <fill>
                <patternFill>
                  <bgColor theme="9" tint="0.79998168889431442"/>
                </patternFill>
              </fill>
            </x14:dxf>
          </x14:cfRule>
          <x14:cfRule type="containsText" priority="1300" operator="containsText" id="{04F6AD8B-042C-41E1-8223-8C2EEA7D05D2}">
            <xm:f>NOT(ISERROR(SEARCH($P$13,S44)))</xm:f>
            <xm:f>$P$13</xm:f>
            <x14:dxf>
              <fill>
                <patternFill>
                  <bgColor theme="9" tint="0.39994506668294322"/>
                </patternFill>
              </fill>
            </x14:dxf>
          </x14:cfRule>
          <x14:cfRule type="containsText" priority="1301" operator="containsText" id="{85ED9788-3AE8-41DD-B9D4-6A7BFA5EE417}">
            <xm:f>NOT(ISERROR(SEARCH($P$13,S44)))</xm:f>
            <xm:f>$P$13</xm:f>
            <x14:dxf>
              <fill>
                <patternFill>
                  <bgColor rgb="FF00B050"/>
                </patternFill>
              </fill>
            </x14:dxf>
          </x14:cfRule>
          <x14:cfRule type="containsText" priority="1302" operator="containsText" id="{BCFFA57B-210D-42B7-ABE4-50B92CC4B8ED}">
            <xm:f>NOT(ISERROR(SEARCH($P$13,S44)))</xm:f>
            <xm:f>$P$13</xm:f>
            <x14:dxf/>
          </x14:cfRule>
          <x14:cfRule type="containsText" priority="1303" operator="containsText" id="{C37AD61C-130C-4A02-86ED-5E59E37BE351}">
            <xm:f>NOT(ISERROR(SEARCH($P$13,S44)))</xm:f>
            <xm:f>$P$13</xm:f>
            <x14:dxf>
              <fill>
                <patternFill>
                  <bgColor rgb="FFFFFF00"/>
                </patternFill>
              </fill>
            </x14:dxf>
          </x14:cfRule>
          <x14:cfRule type="containsText" priority="1304" operator="containsText" id="{33DD6F6B-A0C5-43F4-B9A4-F7D45ABD90F1}">
            <xm:f>NOT(ISERROR(SEARCH($P$13,S44)))</xm:f>
            <xm:f>$P$13</xm:f>
            <x14:dxf>
              <fill>
                <patternFill>
                  <bgColor rgb="FFFFC000"/>
                </patternFill>
              </fill>
            </x14:dxf>
          </x14:cfRule>
          <x14:cfRule type="containsText" priority="1305" operator="containsText" id="{35E5AEAB-0A60-4C39-806F-82A2D34011B4}">
            <xm:f>NOT(ISERROR(SEARCH($P$13,S44)))</xm:f>
            <xm:f>$P$13</xm:f>
            <x14:dxf>
              <fill>
                <patternFill>
                  <bgColor rgb="FFFF0000"/>
                </patternFill>
              </fill>
            </x14:dxf>
          </x14:cfRule>
          <x14:cfRule type="containsText" priority="1306" operator="containsText" id="{ADA6DAF3-7980-49BB-A1F8-1735153FD194}">
            <xm:f>NOT(ISERROR(SEARCH($P$13,S44)))</xm:f>
            <xm:f>$P$13</xm:f>
            <x14:dxf>
              <fill>
                <patternFill>
                  <bgColor theme="9" tint="0.59996337778862885"/>
                </patternFill>
              </fill>
            </x14:dxf>
          </x14:cfRule>
          <x14:cfRule type="containsText" priority="1307" operator="containsText" id="{910C95A3-7601-420F-908C-148DF49FA8ED}">
            <xm:f>NOT(ISERROR(SEARCH($P$13,S44)))</xm:f>
            <xm:f>$P$13</xm:f>
            <x14:dxf>
              <fill>
                <patternFill>
                  <bgColor theme="9"/>
                </patternFill>
              </fill>
            </x14:dxf>
          </x14:cfRule>
          <x14:cfRule type="containsText" priority="1308" operator="containsText" id="{202AD9B5-8234-4FF4-98CB-4148C11C8D6A}">
            <xm:f>NOT(ISERROR(SEARCH($P$13,S44)))</xm:f>
            <xm:f>$P$13</xm:f>
            <x14:dxf>
              <fill>
                <patternFill>
                  <bgColor rgb="FFFFFF00"/>
                </patternFill>
              </fill>
            </x14:dxf>
          </x14:cfRule>
          <x14:cfRule type="containsText" priority="1309" operator="containsText" id="{FDB94916-4CA8-4503-BF7E-BF8403A78C52}">
            <xm:f>NOT(ISERROR(SEARCH($P$13,S44)))</xm:f>
            <xm:f>$P$13</xm:f>
            <x14:dxf>
              <fill>
                <patternFill>
                  <bgColor rgb="FFFFC000"/>
                </patternFill>
              </fill>
            </x14:dxf>
          </x14:cfRule>
          <x14:cfRule type="containsText" priority="1310" operator="containsText" id="{E4CD0053-A821-40A8-B026-04B384703D52}">
            <xm:f>NOT(ISERROR(SEARCH($P$13,S44)))</xm:f>
            <xm:f>$P$13</xm:f>
            <x14:dxf>
              <fill>
                <patternFill>
                  <bgColor rgb="FFFF0000"/>
                </patternFill>
              </fill>
            </x14:dxf>
          </x14:cfRule>
          <xm:sqref>S44</xm:sqref>
        </x14:conditionalFormatting>
        <x14:conditionalFormatting xmlns:xm="http://schemas.microsoft.com/office/excel/2006/main">
          <x14:cfRule type="containsText" priority="1242" operator="containsText" id="{4C62C85C-8C14-44E9-B924-7DF54A1D6E1C}">
            <xm:f>NOT(ISERROR(SEARCH($P$13,S54)))</xm:f>
            <xm:f>$P$13</xm:f>
            <x14:dxf>
              <fill>
                <patternFill>
                  <bgColor rgb="FFFFFF00"/>
                </patternFill>
              </fill>
            </x14:dxf>
          </x14:cfRule>
          <x14:cfRule type="containsText" priority="1243" operator="containsText" id="{AC567E45-8171-4507-A807-533481B89AE6}">
            <xm:f>NOT(ISERROR(SEARCH($P$13,S54)))</xm:f>
            <xm:f>$P$13</xm:f>
            <x14:dxf>
              <fill>
                <patternFill>
                  <bgColor theme="9" tint="0.79998168889431442"/>
                </patternFill>
              </fill>
            </x14:dxf>
          </x14:cfRule>
          <x14:cfRule type="containsText" priority="1244" operator="containsText" id="{E76A4669-3EE0-48D3-8C93-9A382F7568C0}">
            <xm:f>NOT(ISERROR(SEARCH($P$13,S54)))</xm:f>
            <xm:f>$P$13</xm:f>
            <x14:dxf>
              <fill>
                <patternFill>
                  <bgColor theme="9" tint="0.39994506668294322"/>
                </patternFill>
              </fill>
            </x14:dxf>
          </x14:cfRule>
          <x14:cfRule type="containsText" priority="1245" operator="containsText" id="{F17041D7-D4D6-4314-A9B1-1BF1236C34A0}">
            <xm:f>NOT(ISERROR(SEARCH($P$13,S54)))</xm:f>
            <xm:f>$P$13</xm:f>
            <x14:dxf>
              <fill>
                <patternFill>
                  <bgColor rgb="FF00B050"/>
                </patternFill>
              </fill>
            </x14:dxf>
          </x14:cfRule>
          <x14:cfRule type="containsText" priority="1246" operator="containsText" id="{53669829-3A03-407B-A2A5-E2E4282251E0}">
            <xm:f>NOT(ISERROR(SEARCH($P$13,S54)))</xm:f>
            <xm:f>$P$13</xm:f>
            <x14:dxf/>
          </x14:cfRule>
          <x14:cfRule type="containsText" priority="1247" operator="containsText" id="{A7A362B8-980A-4B56-B1F3-95C24A5EEFB6}">
            <xm:f>NOT(ISERROR(SEARCH($P$13,S54)))</xm:f>
            <xm:f>$P$13</xm:f>
            <x14:dxf>
              <fill>
                <patternFill>
                  <bgColor rgb="FFFFFF00"/>
                </patternFill>
              </fill>
            </x14:dxf>
          </x14:cfRule>
          <x14:cfRule type="containsText" priority="1248" operator="containsText" id="{E5FCA143-0463-4B59-912C-B1F6BD3775B0}">
            <xm:f>NOT(ISERROR(SEARCH($P$13,S54)))</xm:f>
            <xm:f>$P$13</xm:f>
            <x14:dxf>
              <fill>
                <patternFill>
                  <bgColor rgb="FFFFC000"/>
                </patternFill>
              </fill>
            </x14:dxf>
          </x14:cfRule>
          <x14:cfRule type="containsText" priority="1249" operator="containsText" id="{D1369891-411E-44DC-B172-37DCCD1FACBB}">
            <xm:f>NOT(ISERROR(SEARCH($P$13,S54)))</xm:f>
            <xm:f>$P$13</xm:f>
            <x14:dxf>
              <fill>
                <patternFill>
                  <bgColor rgb="FFFF0000"/>
                </patternFill>
              </fill>
            </x14:dxf>
          </x14:cfRule>
          <x14:cfRule type="containsText" priority="1250" operator="containsText" id="{D120CDAA-F9C5-4605-BC92-0FEF2BF6D84C}">
            <xm:f>NOT(ISERROR(SEARCH($P$13,S54)))</xm:f>
            <xm:f>$P$13</xm:f>
            <x14:dxf>
              <fill>
                <patternFill>
                  <bgColor theme="9" tint="0.59996337778862885"/>
                </patternFill>
              </fill>
            </x14:dxf>
          </x14:cfRule>
          <x14:cfRule type="containsText" priority="1251" operator="containsText" id="{08BC51E1-73A5-47CC-AE80-BAFA584974F9}">
            <xm:f>NOT(ISERROR(SEARCH($P$13,S54)))</xm:f>
            <xm:f>$P$13</xm:f>
            <x14:dxf>
              <fill>
                <patternFill>
                  <bgColor theme="9"/>
                </patternFill>
              </fill>
            </x14:dxf>
          </x14:cfRule>
          <x14:cfRule type="containsText" priority="1252" operator="containsText" id="{28FD8048-711B-4280-A354-F34278F4672D}">
            <xm:f>NOT(ISERROR(SEARCH($P$13,S54)))</xm:f>
            <xm:f>$P$13</xm:f>
            <x14:dxf>
              <fill>
                <patternFill>
                  <bgColor rgb="FFFFFF00"/>
                </patternFill>
              </fill>
            </x14:dxf>
          </x14:cfRule>
          <x14:cfRule type="containsText" priority="1253" operator="containsText" id="{39861DD1-AD31-494B-8D11-54A97217D903}">
            <xm:f>NOT(ISERROR(SEARCH($P$13,S54)))</xm:f>
            <xm:f>$P$13</xm:f>
            <x14:dxf>
              <fill>
                <patternFill>
                  <bgColor rgb="FFFFC000"/>
                </patternFill>
              </fill>
            </x14:dxf>
          </x14:cfRule>
          <x14:cfRule type="containsText" priority="1254" operator="containsText" id="{50732181-BB59-4D6E-ACB8-17C426E5A692}">
            <xm:f>NOT(ISERROR(SEARCH($P$13,S54)))</xm:f>
            <xm:f>$P$13</xm:f>
            <x14:dxf>
              <fill>
                <patternFill>
                  <bgColor rgb="FFFF0000"/>
                </patternFill>
              </fill>
            </x14:dxf>
          </x14:cfRule>
          <xm:sqref>S54</xm:sqref>
        </x14:conditionalFormatting>
        <x14:conditionalFormatting xmlns:xm="http://schemas.microsoft.com/office/excel/2006/main">
          <x14:cfRule type="containsText" priority="7149" operator="containsText" id="{BAA4383F-55DA-4F72-8E4D-6B7CFE6D4BE5}">
            <xm:f>NOT(ISERROR(SEARCH($P$13,S64)))</xm:f>
            <xm:f>$P$13</xm:f>
            <x14:dxf>
              <fill>
                <patternFill>
                  <bgColor rgb="FFFFFF00"/>
                </patternFill>
              </fill>
            </x14:dxf>
          </x14:cfRule>
          <x14:cfRule type="containsText" priority="7150" operator="containsText" id="{08EE4153-BBA1-43BD-9A92-ABE7C71CC941}">
            <xm:f>NOT(ISERROR(SEARCH($P$13,S64)))</xm:f>
            <xm:f>$P$13</xm:f>
            <x14:dxf>
              <fill>
                <patternFill>
                  <bgColor theme="9" tint="0.79998168889431442"/>
                </patternFill>
              </fill>
            </x14:dxf>
          </x14:cfRule>
          <x14:cfRule type="containsText" priority="7151" operator="containsText" id="{CEE30C52-B4C9-4577-809A-12923CFCEFAE}">
            <xm:f>NOT(ISERROR(SEARCH($P$13,S64)))</xm:f>
            <xm:f>$P$13</xm:f>
            <x14:dxf>
              <fill>
                <patternFill>
                  <bgColor theme="9" tint="0.39994506668294322"/>
                </patternFill>
              </fill>
            </x14:dxf>
          </x14:cfRule>
          <x14:cfRule type="containsText" priority="7152" operator="containsText" id="{BFFB09F1-5900-427B-8371-350DC591CAA5}">
            <xm:f>NOT(ISERROR(SEARCH($P$13,S64)))</xm:f>
            <xm:f>$P$13</xm:f>
            <x14:dxf>
              <fill>
                <patternFill>
                  <bgColor rgb="FF00B050"/>
                </patternFill>
              </fill>
            </x14:dxf>
          </x14:cfRule>
          <x14:cfRule type="containsText" priority="7153" operator="containsText" id="{743AA5FF-F34D-49FB-B482-FF5EF3735D96}">
            <xm:f>NOT(ISERROR(SEARCH($P$13,S64)))</xm:f>
            <xm:f>$P$13</xm:f>
            <x14:dxf/>
          </x14:cfRule>
          <x14:cfRule type="containsText" priority="7154" operator="containsText" id="{FC56E0F8-3818-4346-8B04-E9AB88D4DF64}">
            <xm:f>NOT(ISERROR(SEARCH($P$13,S64)))</xm:f>
            <xm:f>$P$13</xm:f>
            <x14:dxf>
              <fill>
                <patternFill>
                  <bgColor rgb="FFFFFF00"/>
                </patternFill>
              </fill>
            </x14:dxf>
          </x14:cfRule>
          <x14:cfRule type="containsText" priority="7155" operator="containsText" id="{75B3FE41-5773-450C-9ED3-3A12B8937609}">
            <xm:f>NOT(ISERROR(SEARCH($P$13,S64)))</xm:f>
            <xm:f>$P$13</xm:f>
            <x14:dxf>
              <fill>
                <patternFill>
                  <bgColor rgb="FFFFC000"/>
                </patternFill>
              </fill>
            </x14:dxf>
          </x14:cfRule>
          <x14:cfRule type="containsText" priority="7156" operator="containsText" id="{AD777D23-54FF-4E40-BD8F-8C65793D0060}">
            <xm:f>NOT(ISERROR(SEARCH($P$13,S64)))</xm:f>
            <xm:f>$P$13</xm:f>
            <x14:dxf>
              <fill>
                <patternFill>
                  <bgColor rgb="FFFF0000"/>
                </patternFill>
              </fill>
            </x14:dxf>
          </x14:cfRule>
          <x14:cfRule type="containsText" priority="7157" operator="containsText" id="{F2837A20-AC5F-4034-9C02-4250E57114FB}">
            <xm:f>NOT(ISERROR(SEARCH($P$13,S64)))</xm:f>
            <xm:f>$P$13</xm:f>
            <x14:dxf>
              <fill>
                <patternFill>
                  <bgColor theme="9" tint="0.59996337778862885"/>
                </patternFill>
              </fill>
            </x14:dxf>
          </x14:cfRule>
          <x14:cfRule type="containsText" priority="7158" operator="containsText" id="{1F543AB1-1CDA-4FE4-ACAC-065D88B64013}">
            <xm:f>NOT(ISERROR(SEARCH($P$13,S64)))</xm:f>
            <xm:f>$P$13</xm:f>
            <x14:dxf>
              <fill>
                <patternFill>
                  <bgColor theme="9"/>
                </patternFill>
              </fill>
            </x14:dxf>
          </x14:cfRule>
          <x14:cfRule type="containsText" priority="7159" operator="containsText" id="{A99ED52C-93D3-4D71-AB00-B2606F6FF5B4}">
            <xm:f>NOT(ISERROR(SEARCH($P$13,S64)))</xm:f>
            <xm:f>$P$13</xm:f>
            <x14:dxf>
              <fill>
                <patternFill>
                  <bgColor rgb="FFFFFF00"/>
                </patternFill>
              </fill>
            </x14:dxf>
          </x14:cfRule>
          <x14:cfRule type="containsText" priority="7160" operator="containsText" id="{351DD805-7FB4-4AC2-90DE-A17DD12B2F26}">
            <xm:f>NOT(ISERROR(SEARCH($P$13,S64)))</xm:f>
            <xm:f>$P$13</xm:f>
            <x14:dxf>
              <fill>
                <patternFill>
                  <bgColor rgb="FFFFC000"/>
                </patternFill>
              </fill>
            </x14:dxf>
          </x14:cfRule>
          <x14:cfRule type="containsText" priority="7161" operator="containsText" id="{D4E6A6C2-CC30-4205-88AA-FC7239D42525}">
            <xm:f>NOT(ISERROR(SEARCH($P$13,S64)))</xm:f>
            <xm:f>$P$13</xm:f>
            <x14:dxf>
              <fill>
                <patternFill>
                  <bgColor rgb="FFFF0000"/>
                </patternFill>
              </fill>
            </x14:dxf>
          </x14:cfRule>
          <xm:sqref>S64 S145 S155 S165 S176 S186 S196</xm:sqref>
        </x14:conditionalFormatting>
        <x14:conditionalFormatting xmlns:xm="http://schemas.microsoft.com/office/excel/2006/main">
          <x14:cfRule type="containsText" priority="1186" operator="containsText" id="{AD42C59E-26DB-4499-8E21-B4E39A9A4C47}">
            <xm:f>NOT(ISERROR(SEARCH($P$13,S74)))</xm:f>
            <xm:f>$P$13</xm:f>
            <x14:dxf>
              <fill>
                <patternFill>
                  <bgColor rgb="FFFFFF00"/>
                </patternFill>
              </fill>
            </x14:dxf>
          </x14:cfRule>
          <x14:cfRule type="containsText" priority="1187" operator="containsText" id="{D5F3D4F6-2C72-4796-8575-48E7A58FD7DF}">
            <xm:f>NOT(ISERROR(SEARCH($P$13,S74)))</xm:f>
            <xm:f>$P$13</xm:f>
            <x14:dxf>
              <fill>
                <patternFill>
                  <bgColor theme="9" tint="0.79998168889431442"/>
                </patternFill>
              </fill>
            </x14:dxf>
          </x14:cfRule>
          <x14:cfRule type="containsText" priority="1188" operator="containsText" id="{D5BFA5DC-945F-4440-8CA6-AB8D06972321}">
            <xm:f>NOT(ISERROR(SEARCH($P$13,S74)))</xm:f>
            <xm:f>$P$13</xm:f>
            <x14:dxf>
              <fill>
                <patternFill>
                  <bgColor theme="9" tint="0.39994506668294322"/>
                </patternFill>
              </fill>
            </x14:dxf>
          </x14:cfRule>
          <x14:cfRule type="containsText" priority="1189" operator="containsText" id="{D4416825-3372-4B7F-BFF6-A5F69261466A}">
            <xm:f>NOT(ISERROR(SEARCH($P$13,S74)))</xm:f>
            <xm:f>$P$13</xm:f>
            <x14:dxf>
              <fill>
                <patternFill>
                  <bgColor rgb="FF00B050"/>
                </patternFill>
              </fill>
            </x14:dxf>
          </x14:cfRule>
          <x14:cfRule type="containsText" priority="1190" operator="containsText" id="{2314A01F-C679-4795-81C3-DAFD207D088F}">
            <xm:f>NOT(ISERROR(SEARCH($P$13,S74)))</xm:f>
            <xm:f>$P$13</xm:f>
            <x14:dxf/>
          </x14:cfRule>
          <x14:cfRule type="containsText" priority="1191" operator="containsText" id="{A6E04B07-6FC6-428F-BB3E-1AA40F90B6F2}">
            <xm:f>NOT(ISERROR(SEARCH($P$13,S74)))</xm:f>
            <xm:f>$P$13</xm:f>
            <x14:dxf>
              <fill>
                <patternFill>
                  <bgColor rgb="FFFFFF00"/>
                </patternFill>
              </fill>
            </x14:dxf>
          </x14:cfRule>
          <x14:cfRule type="containsText" priority="1192" operator="containsText" id="{0DF008EC-4233-4C2C-A876-D52C6F223180}">
            <xm:f>NOT(ISERROR(SEARCH($P$13,S74)))</xm:f>
            <xm:f>$P$13</xm:f>
            <x14:dxf>
              <fill>
                <patternFill>
                  <bgColor rgb="FFFFC000"/>
                </patternFill>
              </fill>
            </x14:dxf>
          </x14:cfRule>
          <x14:cfRule type="containsText" priority="1193" operator="containsText" id="{5A7C03B2-9345-4259-854A-86A59CFE442E}">
            <xm:f>NOT(ISERROR(SEARCH($P$13,S74)))</xm:f>
            <xm:f>$P$13</xm:f>
            <x14:dxf>
              <fill>
                <patternFill>
                  <bgColor rgb="FFFF0000"/>
                </patternFill>
              </fill>
            </x14:dxf>
          </x14:cfRule>
          <x14:cfRule type="containsText" priority="1194" operator="containsText" id="{C8739E09-9286-4423-B3A9-D8C07F066979}">
            <xm:f>NOT(ISERROR(SEARCH($P$13,S74)))</xm:f>
            <xm:f>$P$13</xm:f>
            <x14:dxf>
              <fill>
                <patternFill>
                  <bgColor theme="9" tint="0.59996337778862885"/>
                </patternFill>
              </fill>
            </x14:dxf>
          </x14:cfRule>
          <x14:cfRule type="containsText" priority="1195" operator="containsText" id="{B1FFF2C3-0EF3-4B8E-B62C-3508A861CD07}">
            <xm:f>NOT(ISERROR(SEARCH($P$13,S74)))</xm:f>
            <xm:f>$P$13</xm:f>
            <x14:dxf>
              <fill>
                <patternFill>
                  <bgColor theme="9"/>
                </patternFill>
              </fill>
            </x14:dxf>
          </x14:cfRule>
          <x14:cfRule type="containsText" priority="1196" operator="containsText" id="{B85703D5-366C-44BD-9D91-9561A456A30D}">
            <xm:f>NOT(ISERROR(SEARCH($P$13,S74)))</xm:f>
            <xm:f>$P$13</xm:f>
            <x14:dxf>
              <fill>
                <patternFill>
                  <bgColor rgb="FFFFFF00"/>
                </patternFill>
              </fill>
            </x14:dxf>
          </x14:cfRule>
          <x14:cfRule type="containsText" priority="1197" operator="containsText" id="{ED176EBC-6A9F-4EC5-8189-591F1EF4714E}">
            <xm:f>NOT(ISERROR(SEARCH($P$13,S74)))</xm:f>
            <xm:f>$P$13</xm:f>
            <x14:dxf>
              <fill>
                <patternFill>
                  <bgColor rgb="FFFFC000"/>
                </patternFill>
              </fill>
            </x14:dxf>
          </x14:cfRule>
          <x14:cfRule type="containsText" priority="1198" operator="containsText" id="{0DCEBFBD-4462-468E-8DA4-8F31A7E3AF7D}">
            <xm:f>NOT(ISERROR(SEARCH($P$13,S74)))</xm:f>
            <xm:f>$P$13</xm:f>
            <x14:dxf>
              <fill>
                <patternFill>
                  <bgColor rgb="FFFF0000"/>
                </patternFill>
              </fill>
            </x14:dxf>
          </x14:cfRule>
          <xm:sqref>S74</xm:sqref>
        </x14:conditionalFormatting>
        <x14:conditionalFormatting xmlns:xm="http://schemas.microsoft.com/office/excel/2006/main">
          <x14:cfRule type="containsText" priority="1130" operator="containsText" id="{CF9B1104-6976-423C-9427-D286655BFF79}">
            <xm:f>NOT(ISERROR(SEARCH($P$13,S85)))</xm:f>
            <xm:f>$P$13</xm:f>
            <x14:dxf>
              <fill>
                <patternFill>
                  <bgColor rgb="FFFFFF00"/>
                </patternFill>
              </fill>
            </x14:dxf>
          </x14:cfRule>
          <x14:cfRule type="containsText" priority="1131" operator="containsText" id="{79A0A679-0817-4F60-8A8E-2A6DB539F5EF}">
            <xm:f>NOT(ISERROR(SEARCH($P$13,S85)))</xm:f>
            <xm:f>$P$13</xm:f>
            <x14:dxf>
              <fill>
                <patternFill>
                  <bgColor theme="9" tint="0.79998168889431442"/>
                </patternFill>
              </fill>
            </x14:dxf>
          </x14:cfRule>
          <x14:cfRule type="containsText" priority="1132" operator="containsText" id="{90A19638-00CB-4661-9099-45C935347FD8}">
            <xm:f>NOT(ISERROR(SEARCH($P$13,S85)))</xm:f>
            <xm:f>$P$13</xm:f>
            <x14:dxf>
              <fill>
                <patternFill>
                  <bgColor theme="9" tint="0.39994506668294322"/>
                </patternFill>
              </fill>
            </x14:dxf>
          </x14:cfRule>
          <x14:cfRule type="containsText" priority="1133" operator="containsText" id="{99F059A8-A574-4142-8743-CC5695F4E7FA}">
            <xm:f>NOT(ISERROR(SEARCH($P$13,S85)))</xm:f>
            <xm:f>$P$13</xm:f>
            <x14:dxf>
              <fill>
                <patternFill>
                  <bgColor rgb="FF00B050"/>
                </patternFill>
              </fill>
            </x14:dxf>
          </x14:cfRule>
          <x14:cfRule type="containsText" priority="1134" operator="containsText" id="{7185D721-21BC-4D33-8C05-29014EADAA72}">
            <xm:f>NOT(ISERROR(SEARCH($P$13,S85)))</xm:f>
            <xm:f>$P$13</xm:f>
            <x14:dxf/>
          </x14:cfRule>
          <x14:cfRule type="containsText" priority="1135" operator="containsText" id="{EFA78121-DED9-45B9-AB03-D3A23100869B}">
            <xm:f>NOT(ISERROR(SEARCH($P$13,S85)))</xm:f>
            <xm:f>$P$13</xm:f>
            <x14:dxf>
              <fill>
                <patternFill>
                  <bgColor rgb="FFFFFF00"/>
                </patternFill>
              </fill>
            </x14:dxf>
          </x14:cfRule>
          <x14:cfRule type="containsText" priority="1136" operator="containsText" id="{806C0372-50CA-4659-9D36-6F79B4E95AC4}">
            <xm:f>NOT(ISERROR(SEARCH($P$13,S85)))</xm:f>
            <xm:f>$P$13</xm:f>
            <x14:dxf>
              <fill>
                <patternFill>
                  <bgColor rgb="FFFFC000"/>
                </patternFill>
              </fill>
            </x14:dxf>
          </x14:cfRule>
          <x14:cfRule type="containsText" priority="1137" operator="containsText" id="{A8E59EE8-2561-4AB1-B640-F858ED8239B9}">
            <xm:f>NOT(ISERROR(SEARCH($P$13,S85)))</xm:f>
            <xm:f>$P$13</xm:f>
            <x14:dxf>
              <fill>
                <patternFill>
                  <bgColor rgb="FFFF0000"/>
                </patternFill>
              </fill>
            </x14:dxf>
          </x14:cfRule>
          <x14:cfRule type="containsText" priority="1138" operator="containsText" id="{B111BA17-753D-40E5-8414-965BAD93F3CA}">
            <xm:f>NOT(ISERROR(SEARCH($P$13,S85)))</xm:f>
            <xm:f>$P$13</xm:f>
            <x14:dxf>
              <fill>
                <patternFill>
                  <bgColor theme="9" tint="0.59996337778862885"/>
                </patternFill>
              </fill>
            </x14:dxf>
          </x14:cfRule>
          <x14:cfRule type="containsText" priority="1139" operator="containsText" id="{6DD64683-8D76-4B70-968F-91BF71B20EDF}">
            <xm:f>NOT(ISERROR(SEARCH($P$13,S85)))</xm:f>
            <xm:f>$P$13</xm:f>
            <x14:dxf>
              <fill>
                <patternFill>
                  <bgColor theme="9"/>
                </patternFill>
              </fill>
            </x14:dxf>
          </x14:cfRule>
          <x14:cfRule type="containsText" priority="1140" operator="containsText" id="{3A75BC2B-FAAF-484B-943F-87E1D76F3A07}">
            <xm:f>NOT(ISERROR(SEARCH($P$13,S85)))</xm:f>
            <xm:f>$P$13</xm:f>
            <x14:dxf>
              <fill>
                <patternFill>
                  <bgColor rgb="FFFFFF00"/>
                </patternFill>
              </fill>
            </x14:dxf>
          </x14:cfRule>
          <x14:cfRule type="containsText" priority="1141" operator="containsText" id="{EEEF9980-9572-45DA-9E6F-8FC664F678C9}">
            <xm:f>NOT(ISERROR(SEARCH($P$13,S85)))</xm:f>
            <xm:f>$P$13</xm:f>
            <x14:dxf>
              <fill>
                <patternFill>
                  <bgColor rgb="FFFFC000"/>
                </patternFill>
              </fill>
            </x14:dxf>
          </x14:cfRule>
          <x14:cfRule type="containsText" priority="1142" operator="containsText" id="{56069968-0729-4D7E-BEB6-8AC97DA6CE05}">
            <xm:f>NOT(ISERROR(SEARCH($P$13,S85)))</xm:f>
            <xm:f>$P$13</xm:f>
            <x14:dxf>
              <fill>
                <patternFill>
                  <bgColor rgb="FFFF0000"/>
                </patternFill>
              </fill>
            </x14:dxf>
          </x14:cfRule>
          <xm:sqref>S85</xm:sqref>
        </x14:conditionalFormatting>
        <x14:conditionalFormatting xmlns:xm="http://schemas.microsoft.com/office/excel/2006/main">
          <x14:cfRule type="containsText" priority="1074" operator="containsText" id="{3FEB30A9-A627-47B6-A78C-6D25692282FC}">
            <xm:f>NOT(ISERROR(SEARCH($P$13,S95)))</xm:f>
            <xm:f>$P$13</xm:f>
            <x14:dxf>
              <fill>
                <patternFill>
                  <bgColor rgb="FFFFFF00"/>
                </patternFill>
              </fill>
            </x14:dxf>
          </x14:cfRule>
          <x14:cfRule type="containsText" priority="1075" operator="containsText" id="{20F47389-EC85-4C08-B16B-D26157DBFF30}">
            <xm:f>NOT(ISERROR(SEARCH($P$13,S95)))</xm:f>
            <xm:f>$P$13</xm:f>
            <x14:dxf>
              <fill>
                <patternFill>
                  <bgColor theme="9" tint="0.79998168889431442"/>
                </patternFill>
              </fill>
            </x14:dxf>
          </x14:cfRule>
          <x14:cfRule type="containsText" priority="1076" operator="containsText" id="{12ADD653-5015-48F2-B6B0-BA96A494539B}">
            <xm:f>NOT(ISERROR(SEARCH($P$13,S95)))</xm:f>
            <xm:f>$P$13</xm:f>
            <x14:dxf>
              <fill>
                <patternFill>
                  <bgColor theme="9" tint="0.39994506668294322"/>
                </patternFill>
              </fill>
            </x14:dxf>
          </x14:cfRule>
          <x14:cfRule type="containsText" priority="1077" operator="containsText" id="{BF24046C-8406-4711-B323-21AD7FBDF6DE}">
            <xm:f>NOT(ISERROR(SEARCH($P$13,S95)))</xm:f>
            <xm:f>$P$13</xm:f>
            <x14:dxf>
              <fill>
                <patternFill>
                  <bgColor rgb="FF00B050"/>
                </patternFill>
              </fill>
            </x14:dxf>
          </x14:cfRule>
          <x14:cfRule type="containsText" priority="1078" operator="containsText" id="{35EF888E-8A58-4264-97CF-AC7929D7FDA4}">
            <xm:f>NOT(ISERROR(SEARCH($P$13,S95)))</xm:f>
            <xm:f>$P$13</xm:f>
            <x14:dxf/>
          </x14:cfRule>
          <x14:cfRule type="containsText" priority="1079" operator="containsText" id="{DF2053B0-AA11-43C7-A0D8-D7FEDF717B63}">
            <xm:f>NOT(ISERROR(SEARCH($P$13,S95)))</xm:f>
            <xm:f>$P$13</xm:f>
            <x14:dxf>
              <fill>
                <patternFill>
                  <bgColor rgb="FFFFFF00"/>
                </patternFill>
              </fill>
            </x14:dxf>
          </x14:cfRule>
          <x14:cfRule type="containsText" priority="1080" operator="containsText" id="{A425AB9C-8528-40EF-BC7A-78A7C34DFCA4}">
            <xm:f>NOT(ISERROR(SEARCH($P$13,S95)))</xm:f>
            <xm:f>$P$13</xm:f>
            <x14:dxf>
              <fill>
                <patternFill>
                  <bgColor rgb="FFFFC000"/>
                </patternFill>
              </fill>
            </x14:dxf>
          </x14:cfRule>
          <x14:cfRule type="containsText" priority="1081" operator="containsText" id="{C347B289-A6DA-4672-8BF3-24EBDCC796DB}">
            <xm:f>NOT(ISERROR(SEARCH($P$13,S95)))</xm:f>
            <xm:f>$P$13</xm:f>
            <x14:dxf>
              <fill>
                <patternFill>
                  <bgColor rgb="FFFF0000"/>
                </patternFill>
              </fill>
            </x14:dxf>
          </x14:cfRule>
          <x14:cfRule type="containsText" priority="1082" operator="containsText" id="{DE45A31B-F16F-4FFC-9746-3288B8651601}">
            <xm:f>NOT(ISERROR(SEARCH($P$13,S95)))</xm:f>
            <xm:f>$P$13</xm:f>
            <x14:dxf>
              <fill>
                <patternFill>
                  <bgColor theme="9" tint="0.59996337778862885"/>
                </patternFill>
              </fill>
            </x14:dxf>
          </x14:cfRule>
          <x14:cfRule type="containsText" priority="1083" operator="containsText" id="{A91E6E47-F15E-43F7-B9FC-B64A88ACCACA}">
            <xm:f>NOT(ISERROR(SEARCH($P$13,S95)))</xm:f>
            <xm:f>$P$13</xm:f>
            <x14:dxf>
              <fill>
                <patternFill>
                  <bgColor theme="9"/>
                </patternFill>
              </fill>
            </x14:dxf>
          </x14:cfRule>
          <x14:cfRule type="containsText" priority="1084" operator="containsText" id="{86DA6AF9-1C10-4E0E-B2F0-1AEC9DE97C4C}">
            <xm:f>NOT(ISERROR(SEARCH($P$13,S95)))</xm:f>
            <xm:f>$P$13</xm:f>
            <x14:dxf>
              <fill>
                <patternFill>
                  <bgColor rgb="FFFFFF00"/>
                </patternFill>
              </fill>
            </x14:dxf>
          </x14:cfRule>
          <x14:cfRule type="containsText" priority="1085" operator="containsText" id="{4B88E9BC-1AF6-4FB2-AEDD-812E04002706}">
            <xm:f>NOT(ISERROR(SEARCH($P$13,S95)))</xm:f>
            <xm:f>$P$13</xm:f>
            <x14:dxf>
              <fill>
                <patternFill>
                  <bgColor rgb="FFFFC000"/>
                </patternFill>
              </fill>
            </x14:dxf>
          </x14:cfRule>
          <x14:cfRule type="containsText" priority="1086" operator="containsText" id="{2BFC6D5F-22C5-404A-BE14-C46502F4D756}">
            <xm:f>NOT(ISERROR(SEARCH($P$13,S95)))</xm:f>
            <xm:f>$P$13</xm:f>
            <x14:dxf>
              <fill>
                <patternFill>
                  <bgColor rgb="FFFF0000"/>
                </patternFill>
              </fill>
            </x14:dxf>
          </x14:cfRule>
          <xm:sqref>S95</xm:sqref>
        </x14:conditionalFormatting>
        <x14:conditionalFormatting xmlns:xm="http://schemas.microsoft.com/office/excel/2006/main">
          <x14:cfRule type="containsText" priority="1018" operator="containsText" id="{110A118D-3981-4557-8B6D-171ADEEAFF95}">
            <xm:f>NOT(ISERROR(SEARCH($P$13,S105)))</xm:f>
            <xm:f>$P$13</xm:f>
            <x14:dxf>
              <fill>
                <patternFill>
                  <bgColor rgb="FFFFFF00"/>
                </patternFill>
              </fill>
            </x14:dxf>
          </x14:cfRule>
          <x14:cfRule type="containsText" priority="1019" operator="containsText" id="{1EE59A05-AD70-44C2-8C3B-D1520942DEE4}">
            <xm:f>NOT(ISERROR(SEARCH($P$13,S105)))</xm:f>
            <xm:f>$P$13</xm:f>
            <x14:dxf>
              <fill>
                <patternFill>
                  <bgColor theme="9" tint="0.79998168889431442"/>
                </patternFill>
              </fill>
            </x14:dxf>
          </x14:cfRule>
          <x14:cfRule type="containsText" priority="1020" operator="containsText" id="{9E3258B0-E782-46FA-BB7C-FD75CB4B7801}">
            <xm:f>NOT(ISERROR(SEARCH($P$13,S105)))</xm:f>
            <xm:f>$P$13</xm:f>
            <x14:dxf>
              <fill>
                <patternFill>
                  <bgColor theme="9" tint="0.39994506668294322"/>
                </patternFill>
              </fill>
            </x14:dxf>
          </x14:cfRule>
          <x14:cfRule type="containsText" priority="1021" operator="containsText" id="{B8869CC4-5B9E-4EBB-A2E3-B204924F9EE7}">
            <xm:f>NOT(ISERROR(SEARCH($P$13,S105)))</xm:f>
            <xm:f>$P$13</xm:f>
            <x14:dxf>
              <fill>
                <patternFill>
                  <bgColor rgb="FF00B050"/>
                </patternFill>
              </fill>
            </x14:dxf>
          </x14:cfRule>
          <x14:cfRule type="containsText" priority="1022" operator="containsText" id="{57F5363C-E570-4F29-AAA3-A66237396FD3}">
            <xm:f>NOT(ISERROR(SEARCH($P$13,S105)))</xm:f>
            <xm:f>$P$13</xm:f>
            <x14:dxf/>
          </x14:cfRule>
          <x14:cfRule type="containsText" priority="1023" operator="containsText" id="{8CB671D4-E095-4FBF-87FE-1FBCB1B0591C}">
            <xm:f>NOT(ISERROR(SEARCH($P$13,S105)))</xm:f>
            <xm:f>$P$13</xm:f>
            <x14:dxf>
              <fill>
                <patternFill>
                  <bgColor rgb="FFFFFF00"/>
                </patternFill>
              </fill>
            </x14:dxf>
          </x14:cfRule>
          <x14:cfRule type="containsText" priority="1024" operator="containsText" id="{729CC039-1FEB-488B-941E-9A2DEF3F3B72}">
            <xm:f>NOT(ISERROR(SEARCH($P$13,S105)))</xm:f>
            <xm:f>$P$13</xm:f>
            <x14:dxf>
              <fill>
                <patternFill>
                  <bgColor rgb="FFFFC000"/>
                </patternFill>
              </fill>
            </x14:dxf>
          </x14:cfRule>
          <x14:cfRule type="containsText" priority="1025" operator="containsText" id="{69B56CD5-3CA9-42EB-BB1F-23E2CC969D54}">
            <xm:f>NOT(ISERROR(SEARCH($P$13,S105)))</xm:f>
            <xm:f>$P$13</xm:f>
            <x14:dxf>
              <fill>
                <patternFill>
                  <bgColor rgb="FFFF0000"/>
                </patternFill>
              </fill>
            </x14:dxf>
          </x14:cfRule>
          <x14:cfRule type="containsText" priority="1026" operator="containsText" id="{B6A8D3C8-81F7-4BC7-AE88-FDF247DAE2B1}">
            <xm:f>NOT(ISERROR(SEARCH($P$13,S105)))</xm:f>
            <xm:f>$P$13</xm:f>
            <x14:dxf>
              <fill>
                <patternFill>
                  <bgColor theme="9" tint="0.59996337778862885"/>
                </patternFill>
              </fill>
            </x14:dxf>
          </x14:cfRule>
          <x14:cfRule type="containsText" priority="1027" operator="containsText" id="{56E46C7E-3443-4863-B3AA-8693819BACBA}">
            <xm:f>NOT(ISERROR(SEARCH($P$13,S105)))</xm:f>
            <xm:f>$P$13</xm:f>
            <x14:dxf>
              <fill>
                <patternFill>
                  <bgColor theme="9"/>
                </patternFill>
              </fill>
            </x14:dxf>
          </x14:cfRule>
          <x14:cfRule type="containsText" priority="1028" operator="containsText" id="{19E5520E-521E-43B9-82D0-58F84C93423A}">
            <xm:f>NOT(ISERROR(SEARCH($P$13,S105)))</xm:f>
            <xm:f>$P$13</xm:f>
            <x14:dxf>
              <fill>
                <patternFill>
                  <bgColor rgb="FFFFFF00"/>
                </patternFill>
              </fill>
            </x14:dxf>
          </x14:cfRule>
          <x14:cfRule type="containsText" priority="1029" operator="containsText" id="{F7A1ECD4-0D65-484D-A79F-8BEC827DD7D1}">
            <xm:f>NOT(ISERROR(SEARCH($P$13,S105)))</xm:f>
            <xm:f>$P$13</xm:f>
            <x14:dxf>
              <fill>
                <patternFill>
                  <bgColor rgb="FFFFC000"/>
                </patternFill>
              </fill>
            </x14:dxf>
          </x14:cfRule>
          <x14:cfRule type="containsText" priority="1030" operator="containsText" id="{871AD202-1DC2-4CCC-AD01-5623B299A93B}">
            <xm:f>NOT(ISERROR(SEARCH($P$13,S105)))</xm:f>
            <xm:f>$P$13</xm:f>
            <x14:dxf>
              <fill>
                <patternFill>
                  <bgColor rgb="FFFF0000"/>
                </patternFill>
              </fill>
            </x14:dxf>
          </x14:cfRule>
          <xm:sqref>S105</xm:sqref>
        </x14:conditionalFormatting>
        <x14:conditionalFormatting xmlns:xm="http://schemas.microsoft.com/office/excel/2006/main">
          <x14:cfRule type="containsText" priority="962" operator="containsText" id="{290C2692-7773-45DD-83A7-82D871B603E4}">
            <xm:f>NOT(ISERROR(SEARCH($P$13,S115)))</xm:f>
            <xm:f>$P$13</xm:f>
            <x14:dxf>
              <fill>
                <patternFill>
                  <bgColor rgb="FFFFFF00"/>
                </patternFill>
              </fill>
            </x14:dxf>
          </x14:cfRule>
          <x14:cfRule type="containsText" priority="963" operator="containsText" id="{4CBE7F7F-2026-482F-B18B-530460E76134}">
            <xm:f>NOT(ISERROR(SEARCH($P$13,S115)))</xm:f>
            <xm:f>$P$13</xm:f>
            <x14:dxf>
              <fill>
                <patternFill>
                  <bgColor theme="9" tint="0.79998168889431442"/>
                </patternFill>
              </fill>
            </x14:dxf>
          </x14:cfRule>
          <x14:cfRule type="containsText" priority="964" operator="containsText" id="{069D4268-214B-4E56-A0AD-DAACDCB863E4}">
            <xm:f>NOT(ISERROR(SEARCH($P$13,S115)))</xm:f>
            <xm:f>$P$13</xm:f>
            <x14:dxf>
              <fill>
                <patternFill>
                  <bgColor theme="9" tint="0.39994506668294322"/>
                </patternFill>
              </fill>
            </x14:dxf>
          </x14:cfRule>
          <x14:cfRule type="containsText" priority="965" operator="containsText" id="{27403314-936D-47E6-BB75-7BD85675AB48}">
            <xm:f>NOT(ISERROR(SEARCH($P$13,S115)))</xm:f>
            <xm:f>$P$13</xm:f>
            <x14:dxf>
              <fill>
                <patternFill>
                  <bgColor rgb="FF00B050"/>
                </patternFill>
              </fill>
            </x14:dxf>
          </x14:cfRule>
          <x14:cfRule type="containsText" priority="966" operator="containsText" id="{E01056CF-FD7C-49FF-97F1-5627760CC24D}">
            <xm:f>NOT(ISERROR(SEARCH($P$13,S115)))</xm:f>
            <xm:f>$P$13</xm:f>
            <x14:dxf/>
          </x14:cfRule>
          <x14:cfRule type="containsText" priority="967" operator="containsText" id="{9D41EEDC-7A73-4114-9DAC-A954F662033C}">
            <xm:f>NOT(ISERROR(SEARCH($P$13,S115)))</xm:f>
            <xm:f>$P$13</xm:f>
            <x14:dxf>
              <fill>
                <patternFill>
                  <bgColor rgb="FFFFFF00"/>
                </patternFill>
              </fill>
            </x14:dxf>
          </x14:cfRule>
          <x14:cfRule type="containsText" priority="968" operator="containsText" id="{BDB0C521-9240-4F59-80D9-5DAD17446FA0}">
            <xm:f>NOT(ISERROR(SEARCH($P$13,S115)))</xm:f>
            <xm:f>$P$13</xm:f>
            <x14:dxf>
              <fill>
                <patternFill>
                  <bgColor rgb="FFFFC000"/>
                </patternFill>
              </fill>
            </x14:dxf>
          </x14:cfRule>
          <x14:cfRule type="containsText" priority="969" operator="containsText" id="{AA730C71-E976-47EA-B7C3-440D0300C834}">
            <xm:f>NOT(ISERROR(SEARCH($P$13,S115)))</xm:f>
            <xm:f>$P$13</xm:f>
            <x14:dxf>
              <fill>
                <patternFill>
                  <bgColor rgb="FFFF0000"/>
                </patternFill>
              </fill>
            </x14:dxf>
          </x14:cfRule>
          <x14:cfRule type="containsText" priority="970" operator="containsText" id="{D53576EE-EA26-4F69-AAAB-6452848D8B32}">
            <xm:f>NOT(ISERROR(SEARCH($P$13,S115)))</xm:f>
            <xm:f>$P$13</xm:f>
            <x14:dxf>
              <fill>
                <patternFill>
                  <bgColor theme="9" tint="0.59996337778862885"/>
                </patternFill>
              </fill>
            </x14:dxf>
          </x14:cfRule>
          <x14:cfRule type="containsText" priority="971" operator="containsText" id="{B80682B3-C02D-47D0-A6BE-6F32FA9610AC}">
            <xm:f>NOT(ISERROR(SEARCH($P$13,S115)))</xm:f>
            <xm:f>$P$13</xm:f>
            <x14:dxf>
              <fill>
                <patternFill>
                  <bgColor theme="9"/>
                </patternFill>
              </fill>
            </x14:dxf>
          </x14:cfRule>
          <x14:cfRule type="containsText" priority="972" operator="containsText" id="{B67BF9D0-1578-4FF3-BC56-091BEA52B169}">
            <xm:f>NOT(ISERROR(SEARCH($P$13,S115)))</xm:f>
            <xm:f>$P$13</xm:f>
            <x14:dxf>
              <fill>
                <patternFill>
                  <bgColor rgb="FFFFFF00"/>
                </patternFill>
              </fill>
            </x14:dxf>
          </x14:cfRule>
          <x14:cfRule type="containsText" priority="973" operator="containsText" id="{BF1207AC-FD45-47B9-B7A8-2FF930B6255E}">
            <xm:f>NOT(ISERROR(SEARCH($P$13,S115)))</xm:f>
            <xm:f>$P$13</xm:f>
            <x14:dxf>
              <fill>
                <patternFill>
                  <bgColor rgb="FFFFC000"/>
                </patternFill>
              </fill>
            </x14:dxf>
          </x14:cfRule>
          <x14:cfRule type="containsText" priority="974" operator="containsText" id="{5D9A5CCB-371D-4E27-95EC-7BE32AD4D44B}">
            <xm:f>NOT(ISERROR(SEARCH($P$13,S115)))</xm:f>
            <xm:f>$P$13</xm:f>
            <x14:dxf>
              <fill>
                <patternFill>
                  <bgColor rgb="FFFF0000"/>
                </patternFill>
              </fill>
            </x14:dxf>
          </x14:cfRule>
          <xm:sqref>S115</xm:sqref>
        </x14:conditionalFormatting>
        <x14:conditionalFormatting xmlns:xm="http://schemas.microsoft.com/office/excel/2006/main">
          <x14:cfRule type="containsText" priority="906" operator="containsText" id="{22B10D24-7BE5-47C5-8C3B-12ECE39BDA35}">
            <xm:f>NOT(ISERROR(SEARCH($P$13,S125)))</xm:f>
            <xm:f>$P$13</xm:f>
            <x14:dxf>
              <fill>
                <patternFill>
                  <bgColor rgb="FFFFFF00"/>
                </patternFill>
              </fill>
            </x14:dxf>
          </x14:cfRule>
          <x14:cfRule type="containsText" priority="907" operator="containsText" id="{AF20A1F8-6FF6-4B15-975F-2C9C44482B0C}">
            <xm:f>NOT(ISERROR(SEARCH($P$13,S125)))</xm:f>
            <xm:f>$P$13</xm:f>
            <x14:dxf>
              <fill>
                <patternFill>
                  <bgColor theme="9" tint="0.79998168889431442"/>
                </patternFill>
              </fill>
            </x14:dxf>
          </x14:cfRule>
          <x14:cfRule type="containsText" priority="908" operator="containsText" id="{7D36319E-C209-45FE-9E2A-CB1A9F0480B1}">
            <xm:f>NOT(ISERROR(SEARCH($P$13,S125)))</xm:f>
            <xm:f>$P$13</xm:f>
            <x14:dxf>
              <fill>
                <patternFill>
                  <bgColor theme="9" tint="0.39994506668294322"/>
                </patternFill>
              </fill>
            </x14:dxf>
          </x14:cfRule>
          <x14:cfRule type="containsText" priority="909" operator="containsText" id="{191F251B-2FDA-4D19-9033-12A3FED35F10}">
            <xm:f>NOT(ISERROR(SEARCH($P$13,S125)))</xm:f>
            <xm:f>$P$13</xm:f>
            <x14:dxf>
              <fill>
                <patternFill>
                  <bgColor rgb="FF00B050"/>
                </patternFill>
              </fill>
            </x14:dxf>
          </x14:cfRule>
          <x14:cfRule type="containsText" priority="910" operator="containsText" id="{B73D5046-2C1B-4C47-9571-D5F8BF6BFB95}">
            <xm:f>NOT(ISERROR(SEARCH($P$13,S125)))</xm:f>
            <xm:f>$P$13</xm:f>
            <x14:dxf/>
          </x14:cfRule>
          <x14:cfRule type="containsText" priority="911" operator="containsText" id="{A99D2FCB-D40E-4734-83B2-E1CE0CFA95FC}">
            <xm:f>NOT(ISERROR(SEARCH($P$13,S125)))</xm:f>
            <xm:f>$P$13</xm:f>
            <x14:dxf>
              <fill>
                <patternFill>
                  <bgColor rgb="FFFFFF00"/>
                </patternFill>
              </fill>
            </x14:dxf>
          </x14:cfRule>
          <x14:cfRule type="containsText" priority="912" operator="containsText" id="{E7594888-397E-4751-9E87-F02E0D54E703}">
            <xm:f>NOT(ISERROR(SEARCH($P$13,S125)))</xm:f>
            <xm:f>$P$13</xm:f>
            <x14:dxf>
              <fill>
                <patternFill>
                  <bgColor rgb="FFFFC000"/>
                </patternFill>
              </fill>
            </x14:dxf>
          </x14:cfRule>
          <x14:cfRule type="containsText" priority="913" operator="containsText" id="{4F7B7038-349F-4DCF-A0C2-A0B105886783}">
            <xm:f>NOT(ISERROR(SEARCH($P$13,S125)))</xm:f>
            <xm:f>$P$13</xm:f>
            <x14:dxf>
              <fill>
                <patternFill>
                  <bgColor rgb="FFFF0000"/>
                </patternFill>
              </fill>
            </x14:dxf>
          </x14:cfRule>
          <x14:cfRule type="containsText" priority="914" operator="containsText" id="{554C670C-3F55-47E0-A929-F5475BBDA33E}">
            <xm:f>NOT(ISERROR(SEARCH($P$13,S125)))</xm:f>
            <xm:f>$P$13</xm:f>
            <x14:dxf>
              <fill>
                <patternFill>
                  <bgColor theme="9" tint="0.59996337778862885"/>
                </patternFill>
              </fill>
            </x14:dxf>
          </x14:cfRule>
          <x14:cfRule type="containsText" priority="915" operator="containsText" id="{7D6D8F0E-FF10-42CC-B3BB-0D88804635B9}">
            <xm:f>NOT(ISERROR(SEARCH($P$13,S125)))</xm:f>
            <xm:f>$P$13</xm:f>
            <x14:dxf>
              <fill>
                <patternFill>
                  <bgColor theme="9"/>
                </patternFill>
              </fill>
            </x14:dxf>
          </x14:cfRule>
          <x14:cfRule type="containsText" priority="916" operator="containsText" id="{2D3E0374-0E41-41D2-88C0-DAFEEFE82606}">
            <xm:f>NOT(ISERROR(SEARCH($P$13,S125)))</xm:f>
            <xm:f>$P$13</xm:f>
            <x14:dxf>
              <fill>
                <patternFill>
                  <bgColor rgb="FFFFFF00"/>
                </patternFill>
              </fill>
            </x14:dxf>
          </x14:cfRule>
          <x14:cfRule type="containsText" priority="917" operator="containsText" id="{37196DDA-5739-4174-877B-4F6414CE516C}">
            <xm:f>NOT(ISERROR(SEARCH($P$13,S125)))</xm:f>
            <xm:f>$P$13</xm:f>
            <x14:dxf>
              <fill>
                <patternFill>
                  <bgColor rgb="FFFFC000"/>
                </patternFill>
              </fill>
            </x14:dxf>
          </x14:cfRule>
          <x14:cfRule type="containsText" priority="918" operator="containsText" id="{A0515EED-322C-46C2-ADD7-0F2EAAECB980}">
            <xm:f>NOT(ISERROR(SEARCH($P$13,S125)))</xm:f>
            <xm:f>$P$13</xm:f>
            <x14:dxf>
              <fill>
                <patternFill>
                  <bgColor rgb="FFFF0000"/>
                </patternFill>
              </fill>
            </x14:dxf>
          </x14:cfRule>
          <xm:sqref>S125</xm:sqref>
        </x14:conditionalFormatting>
        <x14:conditionalFormatting xmlns:xm="http://schemas.microsoft.com/office/excel/2006/main">
          <x14:cfRule type="containsText" priority="850" operator="containsText" id="{6D22F519-C290-4475-9E5B-B6FC1E10FD4F}">
            <xm:f>NOT(ISERROR(SEARCH($P$13,S135)))</xm:f>
            <xm:f>$P$13</xm:f>
            <x14:dxf>
              <fill>
                <patternFill>
                  <bgColor rgb="FFFFFF00"/>
                </patternFill>
              </fill>
            </x14:dxf>
          </x14:cfRule>
          <x14:cfRule type="containsText" priority="851" operator="containsText" id="{B1DCBF78-869D-460D-9AF3-042B7BAABFA6}">
            <xm:f>NOT(ISERROR(SEARCH($P$13,S135)))</xm:f>
            <xm:f>$P$13</xm:f>
            <x14:dxf>
              <fill>
                <patternFill>
                  <bgColor theme="9" tint="0.79998168889431442"/>
                </patternFill>
              </fill>
            </x14:dxf>
          </x14:cfRule>
          <x14:cfRule type="containsText" priority="852" operator="containsText" id="{2D66365B-401D-4BB0-AA8B-9BEBC34803C5}">
            <xm:f>NOT(ISERROR(SEARCH($P$13,S135)))</xm:f>
            <xm:f>$P$13</xm:f>
            <x14:dxf>
              <fill>
                <patternFill>
                  <bgColor theme="9" tint="0.39994506668294322"/>
                </patternFill>
              </fill>
            </x14:dxf>
          </x14:cfRule>
          <x14:cfRule type="containsText" priority="853" operator="containsText" id="{2942AFC7-DEFB-4265-9579-5DA078DAEDF0}">
            <xm:f>NOT(ISERROR(SEARCH($P$13,S135)))</xm:f>
            <xm:f>$P$13</xm:f>
            <x14:dxf>
              <fill>
                <patternFill>
                  <bgColor rgb="FF00B050"/>
                </patternFill>
              </fill>
            </x14:dxf>
          </x14:cfRule>
          <x14:cfRule type="containsText" priority="854" operator="containsText" id="{5921DA95-C0F6-4C52-9577-B271F5F14BFE}">
            <xm:f>NOT(ISERROR(SEARCH($P$13,S135)))</xm:f>
            <xm:f>$P$13</xm:f>
            <x14:dxf/>
          </x14:cfRule>
          <x14:cfRule type="containsText" priority="855" operator="containsText" id="{0C4CB75E-16FC-4D43-AB98-3D8B2600985E}">
            <xm:f>NOT(ISERROR(SEARCH($P$13,S135)))</xm:f>
            <xm:f>$P$13</xm:f>
            <x14:dxf>
              <fill>
                <patternFill>
                  <bgColor rgb="FFFFFF00"/>
                </patternFill>
              </fill>
            </x14:dxf>
          </x14:cfRule>
          <x14:cfRule type="containsText" priority="856" operator="containsText" id="{24328455-F0D1-4E8E-A4F1-6993CDFD8A98}">
            <xm:f>NOT(ISERROR(SEARCH($P$13,S135)))</xm:f>
            <xm:f>$P$13</xm:f>
            <x14:dxf>
              <fill>
                <patternFill>
                  <bgColor rgb="FFFFC000"/>
                </patternFill>
              </fill>
            </x14:dxf>
          </x14:cfRule>
          <x14:cfRule type="containsText" priority="857" operator="containsText" id="{F952F8FB-4CC7-4C4D-AB59-1D22EC201E27}">
            <xm:f>NOT(ISERROR(SEARCH($P$13,S135)))</xm:f>
            <xm:f>$P$13</xm:f>
            <x14:dxf>
              <fill>
                <patternFill>
                  <bgColor rgb="FFFF0000"/>
                </patternFill>
              </fill>
            </x14:dxf>
          </x14:cfRule>
          <x14:cfRule type="containsText" priority="858" operator="containsText" id="{6AE3F15E-C9B0-4A8E-8276-3A1A10497B2F}">
            <xm:f>NOT(ISERROR(SEARCH($P$13,S135)))</xm:f>
            <xm:f>$P$13</xm:f>
            <x14:dxf>
              <fill>
                <patternFill>
                  <bgColor theme="9" tint="0.59996337778862885"/>
                </patternFill>
              </fill>
            </x14:dxf>
          </x14:cfRule>
          <x14:cfRule type="containsText" priority="859" operator="containsText" id="{43DD8E84-590E-420D-879B-E2F5CA82E427}">
            <xm:f>NOT(ISERROR(SEARCH($P$13,S135)))</xm:f>
            <xm:f>$P$13</xm:f>
            <x14:dxf>
              <fill>
                <patternFill>
                  <bgColor theme="9"/>
                </patternFill>
              </fill>
            </x14:dxf>
          </x14:cfRule>
          <x14:cfRule type="containsText" priority="860" operator="containsText" id="{1001A57F-9A33-4846-8147-32D02A2604DD}">
            <xm:f>NOT(ISERROR(SEARCH($P$13,S135)))</xm:f>
            <xm:f>$P$13</xm:f>
            <x14:dxf>
              <fill>
                <patternFill>
                  <bgColor rgb="FFFFFF00"/>
                </patternFill>
              </fill>
            </x14:dxf>
          </x14:cfRule>
          <x14:cfRule type="containsText" priority="861" operator="containsText" id="{B9B949C2-B153-447D-90EA-D057FCEFA2CF}">
            <xm:f>NOT(ISERROR(SEARCH($P$13,S135)))</xm:f>
            <xm:f>$P$13</xm:f>
            <x14:dxf>
              <fill>
                <patternFill>
                  <bgColor rgb="FFFFC000"/>
                </patternFill>
              </fill>
            </x14:dxf>
          </x14:cfRule>
          <x14:cfRule type="containsText" priority="862" operator="containsText" id="{BFA828D2-0314-4488-8A7E-2595C3483E40}">
            <xm:f>NOT(ISERROR(SEARCH($P$13,S135)))</xm:f>
            <xm:f>$P$13</xm:f>
            <x14:dxf>
              <fill>
                <patternFill>
                  <bgColor rgb="FFFF0000"/>
                </patternFill>
              </fill>
            </x14:dxf>
          </x14:cfRule>
          <xm:sqref>S135</xm:sqref>
        </x14:conditionalFormatting>
        <x14:conditionalFormatting xmlns:xm="http://schemas.microsoft.com/office/excel/2006/main">
          <x14:cfRule type="containsText" priority="7123" operator="containsText" id="{E4DA21C8-FD90-48E9-8AF0-DE46DA0FD414}">
            <xm:f>NOT(ISERROR(SEARCH($P$13,AQ24)))</xm:f>
            <xm:f>$P$13</xm:f>
            <x14:dxf>
              <fill>
                <patternFill>
                  <bgColor rgb="FFFFFF00"/>
                </patternFill>
              </fill>
            </x14:dxf>
          </x14:cfRule>
          <xm:sqref>AQ24 AS24 AQ34 AS34 AQ44:AS44</xm:sqref>
        </x14:conditionalFormatting>
        <x14:conditionalFormatting xmlns:xm="http://schemas.microsoft.com/office/excel/2006/main">
          <x14:cfRule type="containsText" priority="802" operator="containsText" id="{BDD5DE13-38B4-4C27-9734-13E9216692AB}">
            <xm:f>NOT(ISERROR(SEARCH($P$13,AQ24)))</xm:f>
            <xm:f>$P$13</xm:f>
            <x14:dxf>
              <fill>
                <patternFill>
                  <bgColor theme="9" tint="0.79998168889431442"/>
                </patternFill>
              </fill>
            </x14:dxf>
          </x14:cfRule>
          <x14:cfRule type="containsText" priority="803" operator="containsText" id="{98377BEA-02C8-4596-AF2E-CF8B92EE6E29}">
            <xm:f>NOT(ISERROR(SEARCH($P$13,AQ24)))</xm:f>
            <xm:f>$P$13</xm:f>
            <x14:dxf>
              <fill>
                <patternFill>
                  <bgColor theme="9" tint="0.39994506668294322"/>
                </patternFill>
              </fill>
            </x14:dxf>
          </x14:cfRule>
          <x14:cfRule type="containsText" priority="804" operator="containsText" id="{33E3B7FE-8028-4E59-B3BB-3B54EAC3BFC2}">
            <xm:f>NOT(ISERROR(SEARCH($P$13,AQ24)))</xm:f>
            <xm:f>$P$13</xm:f>
            <x14:dxf>
              <fill>
                <patternFill>
                  <bgColor rgb="FF00B050"/>
                </patternFill>
              </fill>
            </x14:dxf>
          </x14:cfRule>
          <x14:cfRule type="containsText" priority="806" operator="containsText" id="{62393CDE-27BA-4D05-87EF-B2873D3CB2DF}">
            <xm:f>NOT(ISERROR(SEARCH($P$13,AQ24)))</xm:f>
            <xm:f>$P$13</xm:f>
            <x14:dxf>
              <fill>
                <patternFill>
                  <bgColor rgb="FFFFFF00"/>
                </patternFill>
              </fill>
            </x14:dxf>
          </x14:cfRule>
          <x14:cfRule type="containsText" priority="807" operator="containsText" id="{B35FE450-F194-4182-94C5-E9FF83C8B6A2}">
            <xm:f>NOT(ISERROR(SEARCH($P$13,AQ24)))</xm:f>
            <xm:f>$P$13</xm:f>
            <x14:dxf>
              <fill>
                <patternFill>
                  <bgColor rgb="FFFFC000"/>
                </patternFill>
              </fill>
            </x14:dxf>
          </x14:cfRule>
          <x14:cfRule type="containsText" priority="808" operator="containsText" id="{CC591D04-B4D9-492C-B3C2-405A60392340}">
            <xm:f>NOT(ISERROR(SEARCH($P$13,AQ24)))</xm:f>
            <xm:f>$P$13</xm:f>
            <x14:dxf>
              <fill>
                <patternFill>
                  <bgColor rgb="FFFF0000"/>
                </patternFill>
              </fill>
            </x14:dxf>
          </x14:cfRule>
          <x14:cfRule type="containsText" priority="809" operator="containsText" id="{AC271A2D-C308-4297-8550-545D9EE513AF}">
            <xm:f>NOT(ISERROR(SEARCH($P$13,AQ24)))</xm:f>
            <xm:f>$P$13</xm:f>
            <x14:dxf>
              <fill>
                <patternFill>
                  <bgColor theme="9" tint="0.59996337778862885"/>
                </patternFill>
              </fill>
            </x14:dxf>
          </x14:cfRule>
          <x14:cfRule type="containsText" priority="810" operator="containsText" id="{CCB4358E-70AE-4858-A8D7-82BCF128939F}">
            <xm:f>NOT(ISERROR(SEARCH($P$13,AQ24)))</xm:f>
            <xm:f>$P$13</xm:f>
            <x14:dxf>
              <fill>
                <patternFill>
                  <bgColor theme="9"/>
                </patternFill>
              </fill>
            </x14:dxf>
          </x14:cfRule>
          <x14:cfRule type="containsText" priority="812" operator="containsText" id="{4C3739F2-7594-4B35-A01E-33528D4D2D2A}">
            <xm:f>NOT(ISERROR(SEARCH($P$13,AQ24)))</xm:f>
            <xm:f>$P$13</xm:f>
            <x14:dxf>
              <fill>
                <patternFill>
                  <bgColor rgb="FFFFC000"/>
                </patternFill>
              </fill>
            </x14:dxf>
          </x14:cfRule>
          <x14:cfRule type="containsText" priority="813" operator="containsText" id="{1C7792D5-0E57-4F1C-AB06-D6D7072D5078}">
            <xm:f>NOT(ISERROR(SEARCH($P$13,AQ24)))</xm:f>
            <xm:f>$P$13</xm:f>
            <x14:dxf>
              <fill>
                <patternFill>
                  <bgColor rgb="FFFF0000"/>
                </patternFill>
              </fill>
            </x14:dxf>
          </x14:cfRule>
          <xm:sqref>AQ24</xm:sqref>
        </x14:conditionalFormatting>
        <x14:conditionalFormatting xmlns:xm="http://schemas.microsoft.com/office/excel/2006/main">
          <x14:cfRule type="containsText" priority="776" operator="containsText" id="{F9DFCEAC-74DA-4C95-84F1-A2BFC1C9FDF8}">
            <xm:f>NOT(ISERROR(SEARCH($P$13,AQ34)))</xm:f>
            <xm:f>$P$13</xm:f>
            <x14:dxf>
              <fill>
                <patternFill>
                  <bgColor theme="9" tint="0.79998168889431442"/>
                </patternFill>
              </fill>
            </x14:dxf>
          </x14:cfRule>
          <x14:cfRule type="containsText" priority="777" operator="containsText" id="{7E0821FF-48FD-46FB-86E4-B1B835AF1914}">
            <xm:f>NOT(ISERROR(SEARCH($P$13,AQ34)))</xm:f>
            <xm:f>$P$13</xm:f>
            <x14:dxf>
              <fill>
                <patternFill>
                  <bgColor theme="9" tint="0.39994506668294322"/>
                </patternFill>
              </fill>
            </x14:dxf>
          </x14:cfRule>
          <x14:cfRule type="containsText" priority="778" operator="containsText" id="{1255F381-56A1-47FB-99F6-16E04538CA68}">
            <xm:f>NOT(ISERROR(SEARCH($P$13,AQ34)))</xm:f>
            <xm:f>$P$13</xm:f>
            <x14:dxf>
              <fill>
                <patternFill>
                  <bgColor rgb="FF00B050"/>
                </patternFill>
              </fill>
            </x14:dxf>
          </x14:cfRule>
          <x14:cfRule type="containsText" priority="780" operator="containsText" id="{C79B07AA-4245-4808-B127-3E951D480A3A}">
            <xm:f>NOT(ISERROR(SEARCH($P$13,AQ34)))</xm:f>
            <xm:f>$P$13</xm:f>
            <x14:dxf>
              <fill>
                <patternFill>
                  <bgColor rgb="FFFFFF00"/>
                </patternFill>
              </fill>
            </x14:dxf>
          </x14:cfRule>
          <x14:cfRule type="containsText" priority="781" operator="containsText" id="{89A67C25-76FF-4A19-B411-A72B28078E16}">
            <xm:f>NOT(ISERROR(SEARCH($P$13,AQ34)))</xm:f>
            <xm:f>$P$13</xm:f>
            <x14:dxf>
              <fill>
                <patternFill>
                  <bgColor rgb="FFFFC000"/>
                </patternFill>
              </fill>
            </x14:dxf>
          </x14:cfRule>
          <x14:cfRule type="containsText" priority="782" operator="containsText" id="{70F2BCE5-1C6F-4E4F-8E09-9FE79775BB34}">
            <xm:f>NOT(ISERROR(SEARCH($P$13,AQ34)))</xm:f>
            <xm:f>$P$13</xm:f>
            <x14:dxf>
              <fill>
                <patternFill>
                  <bgColor rgb="FFFF0000"/>
                </patternFill>
              </fill>
            </x14:dxf>
          </x14:cfRule>
          <x14:cfRule type="containsText" priority="783" operator="containsText" id="{89D0275F-4E63-41F5-8171-EC9AB08C7147}">
            <xm:f>NOT(ISERROR(SEARCH($P$13,AQ34)))</xm:f>
            <xm:f>$P$13</xm:f>
            <x14:dxf>
              <fill>
                <patternFill>
                  <bgColor theme="9" tint="0.59996337778862885"/>
                </patternFill>
              </fill>
            </x14:dxf>
          </x14:cfRule>
          <x14:cfRule type="containsText" priority="784" operator="containsText" id="{C959680D-9371-4B6B-B1B6-9983EE66AD9F}">
            <xm:f>NOT(ISERROR(SEARCH($P$13,AQ34)))</xm:f>
            <xm:f>$P$13</xm:f>
            <x14:dxf>
              <fill>
                <patternFill>
                  <bgColor theme="9"/>
                </patternFill>
              </fill>
            </x14:dxf>
          </x14:cfRule>
          <x14:cfRule type="containsText" priority="786" operator="containsText" id="{34304ACF-4679-41FC-BB51-58ACFB17D647}">
            <xm:f>NOT(ISERROR(SEARCH($P$13,AQ34)))</xm:f>
            <xm:f>$P$13</xm:f>
            <x14:dxf>
              <fill>
                <patternFill>
                  <bgColor rgb="FFFFC000"/>
                </patternFill>
              </fill>
            </x14:dxf>
          </x14:cfRule>
          <x14:cfRule type="containsText" priority="787" operator="containsText" id="{537A77A1-CEDF-43D7-9E51-05EC7A145F36}">
            <xm:f>NOT(ISERROR(SEARCH($P$13,AQ34)))</xm:f>
            <xm:f>$P$13</xm:f>
            <x14:dxf>
              <fill>
                <patternFill>
                  <bgColor rgb="FFFF0000"/>
                </patternFill>
              </fill>
            </x14:dxf>
          </x14:cfRule>
          <xm:sqref>AQ34</xm:sqref>
        </x14:conditionalFormatting>
        <x14:conditionalFormatting xmlns:xm="http://schemas.microsoft.com/office/excel/2006/main">
          <x14:cfRule type="containsText" priority="749" operator="containsText" id="{BE71EECD-F997-4366-ABBA-C16C2C384E52}">
            <xm:f>NOT(ISERROR(SEARCH($P$13,AQ44)))</xm:f>
            <xm:f>$P$13</xm:f>
            <x14:dxf>
              <fill>
                <patternFill>
                  <bgColor rgb="FFFFFF00"/>
                </patternFill>
              </fill>
            </x14:dxf>
          </x14:cfRule>
          <x14:cfRule type="containsText" priority="755" operator="containsText" id="{8F95526C-7030-4AEA-8C29-AD8C0BDF5A65}">
            <xm:f>NOT(ISERROR(SEARCH($P$13,AQ44)))</xm:f>
            <xm:f>$P$13</xm:f>
            <x14:dxf>
              <fill>
                <patternFill>
                  <bgColor rgb="FFFFC000"/>
                </patternFill>
              </fill>
            </x14:dxf>
          </x14:cfRule>
          <x14:cfRule type="containsText" priority="756" operator="containsText" id="{BDBF0352-DDF5-4B4D-9598-DDC40A2BE0CA}">
            <xm:f>NOT(ISERROR(SEARCH($P$13,AQ44)))</xm:f>
            <xm:f>$P$13</xm:f>
            <x14:dxf>
              <fill>
                <patternFill>
                  <bgColor rgb="FFFF0000"/>
                </patternFill>
              </fill>
            </x14:dxf>
          </x14:cfRule>
          <x14:cfRule type="containsText" priority="757" operator="containsText" id="{7D04A850-B873-448B-8CB1-99CF344202E4}">
            <xm:f>NOT(ISERROR(SEARCH($P$13,AQ44)))</xm:f>
            <xm:f>$P$13</xm:f>
            <x14:dxf>
              <fill>
                <patternFill>
                  <bgColor theme="9" tint="0.59996337778862885"/>
                </patternFill>
              </fill>
            </x14:dxf>
          </x14:cfRule>
          <x14:cfRule type="containsText" priority="758" operator="containsText" id="{1F6BF917-8B4D-408A-A29B-B732AE6F7773}">
            <xm:f>NOT(ISERROR(SEARCH($P$13,AQ44)))</xm:f>
            <xm:f>$P$13</xm:f>
            <x14:dxf>
              <fill>
                <patternFill>
                  <bgColor theme="9"/>
                </patternFill>
              </fill>
            </x14:dxf>
          </x14:cfRule>
          <xm:sqref>AQ44</xm:sqref>
        </x14:conditionalFormatting>
        <x14:conditionalFormatting xmlns:xm="http://schemas.microsoft.com/office/excel/2006/main">
          <x14:cfRule type="containsText" priority="6706" operator="containsText" id="{50E258F6-BA1A-4FA8-8550-4ADD8D92E102}">
            <xm:f>NOT(ISERROR(SEARCH($P$13,AQ13)))</xm:f>
            <xm:f>$P$13</xm:f>
            <x14:dxf>
              <fill>
                <patternFill>
                  <bgColor rgb="FFFFFF00"/>
                </patternFill>
              </fill>
            </x14:dxf>
          </x14:cfRule>
          <x14:cfRule type="containsText" priority="6707" operator="containsText" id="{7DB80E2A-4BB9-4CD2-A6D7-6C21EAA858F5}">
            <xm:f>NOT(ISERROR(SEARCH($P$13,AQ13)))</xm:f>
            <xm:f>$P$13</xm:f>
            <x14:dxf>
              <fill>
                <patternFill>
                  <bgColor theme="9" tint="0.79998168889431442"/>
                </patternFill>
              </fill>
            </x14:dxf>
          </x14:cfRule>
          <x14:cfRule type="containsText" priority="6708" operator="containsText" id="{AB09884F-7416-4107-BE32-F9EF588BE6AD}">
            <xm:f>NOT(ISERROR(SEARCH($P$13,AQ13)))</xm:f>
            <xm:f>$P$13</xm:f>
            <x14:dxf>
              <fill>
                <patternFill>
                  <bgColor theme="9" tint="0.39994506668294322"/>
                </patternFill>
              </fill>
            </x14:dxf>
          </x14:cfRule>
          <x14:cfRule type="containsText" priority="6709" operator="containsText" id="{5703D7DC-4070-4878-AAEA-8173E71DB98F}">
            <xm:f>NOT(ISERROR(SEARCH($P$13,AQ13)))</xm:f>
            <xm:f>$P$13</xm:f>
            <x14:dxf>
              <fill>
                <patternFill>
                  <bgColor rgb="FF00B050"/>
                </patternFill>
              </fill>
            </x14:dxf>
          </x14:cfRule>
          <x14:cfRule type="containsText" priority="6710" operator="containsText" id="{2FFB149D-C15E-4DAF-989C-BA900B450E16}">
            <xm:f>NOT(ISERROR(SEARCH($P$13,AQ13)))</xm:f>
            <xm:f>$P$13</xm:f>
            <x14:dxf/>
          </x14:cfRule>
          <x14:cfRule type="containsText" priority="6711" operator="containsText" id="{F27E0BD7-0248-4B0C-8CC6-E6E4202B1DAA}">
            <xm:f>NOT(ISERROR(SEARCH($P$13,AQ13)))</xm:f>
            <xm:f>$P$13</xm:f>
            <x14:dxf>
              <fill>
                <patternFill>
                  <bgColor rgb="FFFFFF00"/>
                </patternFill>
              </fill>
            </x14:dxf>
          </x14:cfRule>
          <x14:cfRule type="containsText" priority="6712" operator="containsText" id="{75922190-2C10-4ECC-A13A-8645F7F38055}">
            <xm:f>NOT(ISERROR(SEARCH($P$13,AQ13)))</xm:f>
            <xm:f>$P$13</xm:f>
            <x14:dxf>
              <fill>
                <patternFill>
                  <bgColor rgb="FFFFC000"/>
                </patternFill>
              </fill>
            </x14:dxf>
          </x14:cfRule>
          <x14:cfRule type="containsText" priority="6713" operator="containsText" id="{0ED3EF08-CABE-4B39-B604-37E5438906F0}">
            <xm:f>NOT(ISERROR(SEARCH($P$13,AQ13)))</xm:f>
            <xm:f>$P$13</xm:f>
            <x14:dxf>
              <fill>
                <patternFill>
                  <bgColor rgb="FFFF0000"/>
                </patternFill>
              </fill>
            </x14:dxf>
          </x14:cfRule>
          <x14:cfRule type="containsText" priority="6714" operator="containsText" id="{9253D48C-6AD7-4CA0-98DF-6ECF483082B8}">
            <xm:f>NOT(ISERROR(SEARCH($P$13,AQ13)))</xm:f>
            <xm:f>$P$13</xm:f>
            <x14:dxf>
              <fill>
                <patternFill>
                  <bgColor theme="9" tint="0.59996337778862885"/>
                </patternFill>
              </fill>
            </x14:dxf>
          </x14:cfRule>
          <x14:cfRule type="containsText" priority="6715" operator="containsText" id="{28235DAB-1C3B-4854-A4F4-96A441D86488}">
            <xm:f>NOT(ISERROR(SEARCH($P$13,AQ13)))</xm:f>
            <xm:f>$P$13</xm:f>
            <x14:dxf>
              <fill>
                <patternFill>
                  <bgColor theme="9"/>
                </patternFill>
              </fill>
            </x14:dxf>
          </x14:cfRule>
          <x14:cfRule type="containsText" priority="6716" operator="containsText" id="{97FC85AB-22FC-4247-9671-63738F22844F}">
            <xm:f>NOT(ISERROR(SEARCH($P$13,AQ13)))</xm:f>
            <xm:f>$P$13</xm:f>
            <x14:dxf>
              <fill>
                <patternFill>
                  <bgColor rgb="FFFFFF00"/>
                </patternFill>
              </fill>
            </x14:dxf>
          </x14:cfRule>
          <x14:cfRule type="containsText" priority="6717" operator="containsText" id="{8DC819A7-91B3-4492-9DDE-AB34C1BC9B43}">
            <xm:f>NOT(ISERROR(SEARCH($P$13,AQ13)))</xm:f>
            <xm:f>$P$13</xm:f>
            <x14:dxf>
              <fill>
                <patternFill>
                  <bgColor rgb="FFFFC000"/>
                </patternFill>
              </fill>
            </x14:dxf>
          </x14:cfRule>
          <x14:cfRule type="containsText" priority="6718" operator="containsText" id="{B12223F3-4864-4F1C-B777-DF2C1BAC68B8}">
            <xm:f>NOT(ISERROR(SEARCH($P$13,AQ13)))</xm:f>
            <xm:f>$P$13</xm:f>
            <x14:dxf>
              <fill>
                <patternFill>
                  <bgColor rgb="FFFF0000"/>
                </patternFill>
              </fill>
            </x14:dxf>
          </x14:cfRule>
          <xm:sqref>AQ13:AS13 AQ54:AS54 AQ64:AS64 AQ74:AS74 AQ85:AS85 AQ95:AS95 AQ105:AS105 AQ115:AS115 AQ125:AS125 AQ135:AS135 AQ145:AS145 AQ155:AS155 AQ165:AS165 AQ176:AS176 AQ186:AS186 AQ196:AS196</xm:sqref>
        </x14:conditionalFormatting>
        <x14:conditionalFormatting xmlns:xm="http://schemas.microsoft.com/office/excel/2006/main">
          <x14:cfRule type="containsText" priority="39" operator="containsText" id="{54366E15-84E6-4493-9B43-2535B3294A25}">
            <xm:f>NOT(ISERROR(SEARCH($P$13,AQ24)))</xm:f>
            <xm:f>$P$13</xm:f>
            <x14:dxf/>
          </x14:cfRule>
          <x14:cfRule type="containsText" priority="45" operator="containsText" id="{50F87E0F-B9FE-46FE-8CD6-D8FFDB356D44}">
            <xm:f>NOT(ISERROR(SEARCH($P$13,AQ24)))</xm:f>
            <xm:f>$P$13</xm:f>
            <x14:dxf>
              <fill>
                <patternFill>
                  <bgColor rgb="FFFFFF00"/>
                </patternFill>
              </fill>
            </x14:dxf>
          </x14:cfRule>
          <xm:sqref>AQ24:AS24</xm:sqref>
        </x14:conditionalFormatting>
        <x14:conditionalFormatting xmlns:xm="http://schemas.microsoft.com/office/excel/2006/main">
          <x14:cfRule type="containsText" priority="13" operator="containsText" id="{94C1E745-771B-48DC-AE19-606C23B714C8}">
            <xm:f>NOT(ISERROR(SEARCH($P$13,AQ34)))</xm:f>
            <xm:f>$P$13</xm:f>
            <x14:dxf/>
          </x14:cfRule>
          <x14:cfRule type="containsText" priority="19" operator="containsText" id="{A5C9104C-3499-4A04-8E84-148B308EA231}">
            <xm:f>NOT(ISERROR(SEARCH($P$13,AQ34)))</xm:f>
            <xm:f>$P$13</xm:f>
            <x14:dxf>
              <fill>
                <patternFill>
                  <bgColor rgb="FFFFFF00"/>
                </patternFill>
              </fill>
            </x14:dxf>
          </x14:cfRule>
          <xm:sqref>AQ34:AS34</xm:sqref>
        </x14:conditionalFormatting>
        <x14:conditionalFormatting xmlns:xm="http://schemas.microsoft.com/office/excel/2006/main">
          <x14:cfRule type="containsText" priority="750" operator="containsText" id="{1908BBD0-0B56-40DE-AD9A-6F5AFD58B120}">
            <xm:f>NOT(ISERROR(SEARCH($P$13,AQ44)))</xm:f>
            <xm:f>$P$13</xm:f>
            <x14:dxf>
              <fill>
                <patternFill>
                  <bgColor theme="9" tint="0.79998168889431442"/>
                </patternFill>
              </fill>
            </x14:dxf>
          </x14:cfRule>
          <x14:cfRule type="containsText" priority="751" operator="containsText" id="{5D12B0BE-99D8-46AD-8FBC-60EC2B84292F}">
            <xm:f>NOT(ISERROR(SEARCH($P$13,AQ44)))</xm:f>
            <xm:f>$P$13</xm:f>
            <x14:dxf>
              <fill>
                <patternFill>
                  <bgColor theme="9" tint="0.39994506668294322"/>
                </patternFill>
              </fill>
            </x14:dxf>
          </x14:cfRule>
          <x14:cfRule type="containsText" priority="752" operator="containsText" id="{7727B41F-C001-468E-8969-0F52E1CFB743}">
            <xm:f>NOT(ISERROR(SEARCH($P$13,AQ44)))</xm:f>
            <xm:f>$P$13</xm:f>
            <x14:dxf>
              <fill>
                <patternFill>
                  <bgColor rgb="FF00B050"/>
                </patternFill>
              </fill>
            </x14:dxf>
          </x14:cfRule>
          <x14:cfRule type="containsText" priority="754" operator="containsText" id="{BD8FECF0-3F4C-4802-BD11-893225486075}">
            <xm:f>NOT(ISERROR(SEARCH($P$13,AQ44)))</xm:f>
            <xm:f>$P$13</xm:f>
            <x14:dxf>
              <fill>
                <patternFill>
                  <bgColor rgb="FFFFFF00"/>
                </patternFill>
              </fill>
            </x14:dxf>
          </x14:cfRule>
          <x14:cfRule type="containsText" priority="760" operator="containsText" id="{8626D841-9DD9-4E5E-B865-CCD4BFD4FDD7}">
            <xm:f>NOT(ISERROR(SEARCH($P$13,AQ44)))</xm:f>
            <xm:f>$P$13</xm:f>
            <x14:dxf>
              <fill>
                <patternFill>
                  <bgColor rgb="FFFFC000"/>
                </patternFill>
              </fill>
            </x14:dxf>
          </x14:cfRule>
          <x14:cfRule type="containsText" priority="761" operator="containsText" id="{27754952-4755-4262-B500-318006F5BCA1}">
            <xm:f>NOT(ISERROR(SEARCH($P$13,AQ44)))</xm:f>
            <xm:f>$P$13</xm:f>
            <x14:dxf>
              <fill>
                <patternFill>
                  <bgColor rgb="FFFF0000"/>
                </patternFill>
              </fill>
            </x14:dxf>
          </x14:cfRule>
          <x14:cfRule type="containsText" priority="7122" operator="containsText" id="{6548CE92-9AE3-4856-9B97-D085DDA386E1}">
            <xm:f>NOT(ISERROR(SEARCH($P$13,AQ44)))</xm:f>
            <xm:f>$P$13</xm:f>
            <x14:dxf/>
          </x14:cfRule>
          <xm:sqref>AQ44:AS44</xm:sqref>
        </x14:conditionalFormatting>
        <x14:conditionalFormatting xmlns:xm="http://schemas.microsoft.com/office/excel/2006/main">
          <x14:cfRule type="containsText" priority="35" operator="containsText" id="{0E8673A0-732F-4635-A65E-71DE3FCB2322}">
            <xm:f>NOT(ISERROR(SEARCH($P$13,AR24)))</xm:f>
            <xm:f>$P$13</xm:f>
            <x14:dxf>
              <fill>
                <patternFill>
                  <bgColor rgb="FFFFFF00"/>
                </patternFill>
              </fill>
            </x14:dxf>
          </x14:cfRule>
          <x14:cfRule type="containsText" priority="41" operator="containsText" id="{89B5386D-25A6-441D-94BF-A89155E775B7}">
            <xm:f>NOT(ISERROR(SEARCH($P$13,AR24)))</xm:f>
            <xm:f>$P$13</xm:f>
            <x14:dxf>
              <fill>
                <patternFill>
                  <bgColor rgb="FFFFC000"/>
                </patternFill>
              </fill>
            </x14:dxf>
          </x14:cfRule>
          <x14:cfRule type="containsText" priority="42" operator="containsText" id="{6B13D2F8-E97F-4970-B67E-D4DD4293DD04}">
            <xm:f>NOT(ISERROR(SEARCH($P$13,AR24)))</xm:f>
            <xm:f>$P$13</xm:f>
            <x14:dxf>
              <fill>
                <patternFill>
                  <bgColor rgb="FFFF0000"/>
                </patternFill>
              </fill>
            </x14:dxf>
          </x14:cfRule>
          <xm:sqref>AR24 AR34</xm:sqref>
        </x14:conditionalFormatting>
        <x14:conditionalFormatting xmlns:xm="http://schemas.microsoft.com/office/excel/2006/main">
          <x14:cfRule type="containsText" priority="43" operator="containsText" id="{3B75317B-7C7A-40E1-AC36-00AE32965815}">
            <xm:f>NOT(ISERROR(SEARCH($P$13,AR24)))</xm:f>
            <xm:f>$P$13</xm:f>
            <x14:dxf>
              <fill>
                <patternFill>
                  <bgColor theme="9" tint="0.59996337778862885"/>
                </patternFill>
              </fill>
            </x14:dxf>
          </x14:cfRule>
          <x14:cfRule type="containsText" priority="44" operator="containsText" id="{ABA9316A-3C23-4DC1-8D5D-D647E34780A9}">
            <xm:f>NOT(ISERROR(SEARCH($P$13,AR24)))</xm:f>
            <xm:f>$P$13</xm:f>
            <x14:dxf>
              <fill>
                <patternFill>
                  <bgColor theme="9"/>
                </patternFill>
              </fill>
            </x14:dxf>
          </x14:cfRule>
          <xm:sqref>AR24 AR34:AS34</xm:sqref>
        </x14:conditionalFormatting>
        <x14:conditionalFormatting xmlns:xm="http://schemas.microsoft.com/office/excel/2006/main">
          <x14:cfRule type="containsText" priority="40" operator="containsText" id="{75A3ABCC-926D-4A4E-A66F-1F94F7FF481E}">
            <xm:f>NOT(ISERROR(SEARCH($P$13,AR24)))</xm:f>
            <xm:f>$P$13</xm:f>
            <x14:dxf>
              <fill>
                <patternFill>
                  <bgColor rgb="FFFFFF00"/>
                </patternFill>
              </fill>
            </x14:dxf>
          </x14:cfRule>
          <xm:sqref>AR24</xm:sqref>
        </x14:conditionalFormatting>
        <x14:conditionalFormatting xmlns:xm="http://schemas.microsoft.com/office/excel/2006/main">
          <x14:cfRule type="containsText" priority="36" operator="containsText" id="{D1CCB260-2A9D-4709-BF25-758DF2BF29C2}">
            <xm:f>NOT(ISERROR(SEARCH($P$13,AR24)))</xm:f>
            <xm:f>$P$13</xm:f>
            <x14:dxf>
              <fill>
                <patternFill>
                  <bgColor theme="9" tint="0.79998168889431442"/>
                </patternFill>
              </fill>
            </x14:dxf>
          </x14:cfRule>
          <x14:cfRule type="containsText" priority="37" operator="containsText" id="{7C316F39-91C2-431A-9940-5F8302640B73}">
            <xm:f>NOT(ISERROR(SEARCH($P$13,AR24)))</xm:f>
            <xm:f>$P$13</xm:f>
            <x14:dxf>
              <fill>
                <patternFill>
                  <bgColor theme="9" tint="0.39994506668294322"/>
                </patternFill>
              </fill>
            </x14:dxf>
          </x14:cfRule>
          <x14:cfRule type="containsText" priority="38" operator="containsText" id="{F384B069-95D3-4DD5-9E0F-404F32FEADA9}">
            <xm:f>NOT(ISERROR(SEARCH($P$13,AR24)))</xm:f>
            <xm:f>$P$13</xm:f>
            <x14:dxf>
              <fill>
                <patternFill>
                  <bgColor rgb="FF00B050"/>
                </patternFill>
              </fill>
            </x14:dxf>
          </x14:cfRule>
          <x14:cfRule type="containsText" priority="46" operator="containsText" id="{A86E3952-FB27-4897-92F5-4B81945251B0}">
            <xm:f>NOT(ISERROR(SEARCH($P$13,AR24)))</xm:f>
            <xm:f>$P$13</xm:f>
            <x14:dxf>
              <fill>
                <patternFill>
                  <bgColor rgb="FFFFC000"/>
                </patternFill>
              </fill>
            </x14:dxf>
          </x14:cfRule>
          <x14:cfRule type="containsText" priority="47" operator="containsText" id="{8A07FF30-A4D4-4277-9C70-D84389EA4A12}">
            <xm:f>NOT(ISERROR(SEARCH($P$13,AR24)))</xm:f>
            <xm:f>$P$13</xm:f>
            <x14:dxf>
              <fill>
                <patternFill>
                  <bgColor rgb="FFFF0000"/>
                </patternFill>
              </fill>
            </x14:dxf>
          </x14:cfRule>
          <xm:sqref>AR24:AS24</xm:sqref>
        </x14:conditionalFormatting>
        <x14:conditionalFormatting xmlns:xm="http://schemas.microsoft.com/office/excel/2006/main">
          <x14:cfRule type="containsText" priority="10" operator="containsText" id="{1C98835D-EB4A-4396-A1D0-900DA79A4B06}">
            <xm:f>NOT(ISERROR(SEARCH($P$13,AR34)))</xm:f>
            <xm:f>$P$13</xm:f>
            <x14:dxf>
              <fill>
                <patternFill>
                  <bgColor theme="9" tint="0.79998168889431442"/>
                </patternFill>
              </fill>
            </x14:dxf>
          </x14:cfRule>
          <x14:cfRule type="containsText" priority="11" operator="containsText" id="{7ADBB930-5F75-4018-A6C2-CCCEE5897F27}">
            <xm:f>NOT(ISERROR(SEARCH($P$13,AR34)))</xm:f>
            <xm:f>$P$13</xm:f>
            <x14:dxf>
              <fill>
                <patternFill>
                  <bgColor theme="9" tint="0.39994506668294322"/>
                </patternFill>
              </fill>
            </x14:dxf>
          </x14:cfRule>
          <x14:cfRule type="containsText" priority="12" operator="containsText" id="{DDACFF70-515B-499E-B891-779F22BA0BC4}">
            <xm:f>NOT(ISERROR(SEARCH($P$13,AR34)))</xm:f>
            <xm:f>$P$13</xm:f>
            <x14:dxf>
              <fill>
                <patternFill>
                  <bgColor rgb="FF00B050"/>
                </patternFill>
              </fill>
            </x14:dxf>
          </x14:cfRule>
          <x14:cfRule type="containsText" priority="20" operator="containsText" id="{EF8F4320-0927-4CEE-82D7-6F485AC941FC}">
            <xm:f>NOT(ISERROR(SEARCH($P$13,AR34)))</xm:f>
            <xm:f>$P$13</xm:f>
            <x14:dxf>
              <fill>
                <patternFill>
                  <bgColor rgb="FFFFC000"/>
                </patternFill>
              </fill>
            </x14:dxf>
          </x14:cfRule>
          <x14:cfRule type="containsText" priority="21" operator="containsText" id="{89034833-E561-4172-B3AA-E44D7C4A5738}">
            <xm:f>NOT(ISERROR(SEARCH($P$13,AR34)))</xm:f>
            <xm:f>$P$13</xm:f>
            <x14:dxf>
              <fill>
                <patternFill>
                  <bgColor rgb="FFFF0000"/>
                </patternFill>
              </fill>
            </x14:dxf>
          </x14:cfRule>
          <xm:sqref>AR34:AS34</xm:sqref>
        </x14:conditionalFormatting>
        <x14:conditionalFormatting xmlns:xm="http://schemas.microsoft.com/office/excel/2006/main">
          <x14:cfRule type="containsText" priority="1712" operator="containsText" id="{28D62CC1-D00C-415E-8E51-17B94340F05A}">
            <xm:f>NOT(ISERROR(SEARCH($P$13,AR44)))</xm:f>
            <xm:f>$P$13</xm:f>
            <x14:dxf>
              <fill>
                <patternFill>
                  <bgColor theme="9" tint="0.59996337778862885"/>
                </patternFill>
              </fill>
            </x14:dxf>
          </x14:cfRule>
          <x14:cfRule type="containsText" priority="1713" operator="containsText" id="{8C4BFFAE-F780-41DF-BEC1-C4D032A66CAB}">
            <xm:f>NOT(ISERROR(SEARCH($P$13,AR44)))</xm:f>
            <xm:f>$P$13</xm:f>
            <x14:dxf>
              <fill>
                <patternFill>
                  <bgColor theme="9"/>
                </patternFill>
              </fill>
            </x14:dxf>
          </x14:cfRule>
          <x14:cfRule type="containsText" priority="1714" operator="containsText" id="{D809AE1B-0C5F-4709-BDBC-4D4CB3709D79}">
            <xm:f>NOT(ISERROR(SEARCH($P$13,AR44)))</xm:f>
            <xm:f>$P$13</xm:f>
            <x14:dxf>
              <fill>
                <patternFill>
                  <bgColor rgb="FFFFFF00"/>
                </patternFill>
              </fill>
            </x14:dxf>
          </x14:cfRule>
          <x14:cfRule type="containsText" priority="1715" operator="containsText" id="{4A204F2B-F847-479C-B341-6F496B2C12E8}">
            <xm:f>NOT(ISERROR(SEARCH($P$13,AR44)))</xm:f>
            <xm:f>$P$13</xm:f>
            <x14:dxf>
              <fill>
                <patternFill>
                  <bgColor rgb="FFFFC000"/>
                </patternFill>
              </fill>
            </x14:dxf>
          </x14:cfRule>
          <x14:cfRule type="containsText" priority="1716" operator="containsText" id="{F5F848D4-70E9-4803-B76A-F9C806210FD5}">
            <xm:f>NOT(ISERROR(SEARCH($P$13,AR44)))</xm:f>
            <xm:f>$P$13</xm:f>
            <x14:dxf>
              <fill>
                <patternFill>
                  <bgColor rgb="FFFF0000"/>
                </patternFill>
              </fill>
            </x14:dxf>
          </x14:cfRule>
          <xm:sqref>AR44:AS44</xm:sqref>
        </x14:conditionalFormatting>
        <x14:conditionalFormatting xmlns:xm="http://schemas.microsoft.com/office/excel/2006/main">
          <x14:cfRule type="containsText" priority="1764" operator="containsText" id="{3CDA0A78-E9A2-404D-B4BB-C1154BBBE87B}">
            <xm:f>NOT(ISERROR(SEARCH($P$13,AS24)))</xm:f>
            <xm:f>$P$13</xm:f>
            <x14:dxf>
              <fill>
                <patternFill>
                  <bgColor theme="9" tint="0.59996337778862885"/>
                </patternFill>
              </fill>
            </x14:dxf>
          </x14:cfRule>
          <x14:cfRule type="containsText" priority="1765" operator="containsText" id="{C80AA626-466D-4EFB-9C24-18649216352A}">
            <xm:f>NOT(ISERROR(SEARCH($P$13,AS24)))</xm:f>
            <xm:f>$P$13</xm:f>
            <x14:dxf>
              <fill>
                <patternFill>
                  <bgColor theme="9"/>
                </patternFill>
              </fill>
            </x14:dxf>
          </x14:cfRule>
          <x14:cfRule type="containsText" priority="1766" operator="containsText" id="{9F85ED08-2749-4E47-9AE7-6617C1FEE871}">
            <xm:f>NOT(ISERROR(SEARCH($P$13,AS24)))</xm:f>
            <xm:f>$P$13</xm:f>
            <x14:dxf>
              <fill>
                <patternFill>
                  <bgColor rgb="FFFFFF00"/>
                </patternFill>
              </fill>
            </x14:dxf>
          </x14:cfRule>
          <x14:cfRule type="containsText" priority="1767" operator="containsText" id="{C544D43A-A6EB-4D54-B62B-7E009564E6D4}">
            <xm:f>NOT(ISERROR(SEARCH($P$13,AS24)))</xm:f>
            <xm:f>$P$13</xm:f>
            <x14:dxf>
              <fill>
                <patternFill>
                  <bgColor rgb="FFFFC000"/>
                </patternFill>
              </fill>
            </x14:dxf>
          </x14:cfRule>
          <x14:cfRule type="containsText" priority="1768" operator="containsText" id="{0E6AC28B-2F05-4BFB-9D6C-FC1CE61B77DF}">
            <xm:f>NOT(ISERROR(SEARCH($P$13,AS24)))</xm:f>
            <xm:f>$P$13</xm:f>
            <x14:dxf>
              <fill>
                <patternFill>
                  <bgColor rgb="FFFF0000"/>
                </patternFill>
              </fill>
            </x14:dxf>
          </x14:cfRule>
          <xm:sqref>AS24</xm:sqref>
        </x14:conditionalFormatting>
        <x14:conditionalFormatting xmlns:xm="http://schemas.microsoft.com/office/excel/2006/main">
          <x14:cfRule type="containsText" priority="1740" operator="containsText" id="{0E641511-16D8-4DDB-9F85-44AE92B2709D}">
            <xm:f>NOT(ISERROR(SEARCH($P$13,AS34)))</xm:f>
            <xm:f>$P$13</xm:f>
            <x14:dxf>
              <fill>
                <patternFill>
                  <bgColor rgb="FFFFFF00"/>
                </patternFill>
              </fill>
            </x14:dxf>
          </x14:cfRule>
          <x14:cfRule type="containsText" priority="1741" operator="containsText" id="{64683C9A-A439-45C7-B72B-7C6B90C864E6}">
            <xm:f>NOT(ISERROR(SEARCH($P$13,AS34)))</xm:f>
            <xm:f>$P$13</xm:f>
            <x14:dxf>
              <fill>
                <patternFill>
                  <bgColor rgb="FFFFC000"/>
                </patternFill>
              </fill>
            </x14:dxf>
          </x14:cfRule>
          <x14:cfRule type="containsText" priority="1742" operator="containsText" id="{D0E47FB0-B4FD-4596-ACD9-4C804E72EF72}">
            <xm:f>NOT(ISERROR(SEARCH($P$13,AS34)))</xm:f>
            <xm:f>$P$13</xm:f>
            <x14:dxf>
              <fill>
                <patternFill>
                  <bgColor rgb="FFFF0000"/>
                </patternFill>
              </fill>
            </x14:dxf>
          </x14:cfRule>
          <xm:sqref>AS34</xm:sqref>
        </x14:conditionalFormatting>
      </x14:conditionalFormattings>
    </ext>
    <ext xmlns:x14="http://schemas.microsoft.com/office/spreadsheetml/2009/9/main" uri="{CCE6A557-97BC-4b89-ADB6-D9C93CAAB3DF}">
      <x14:dataValidations xmlns:xm="http://schemas.microsoft.com/office/excel/2006/main" xWindow="358" yWindow="228" count="10">
        <x14:dataValidation type="list" allowBlank="1" showInputMessage="1" showErrorMessage="1" xr:uid="{00000000-0002-0000-0400-000037000000}">
          <x14:formula1>
            <xm:f>Listas!$B$53:$B$54</xm:f>
          </x14:formula1>
          <xm:sqref>AH13:AH22 AH176:AH205 AH24:AH83 AH85:AH174</xm:sqref>
        </x14:dataValidation>
        <x14:dataValidation type="list" allowBlank="1" showInputMessage="1" showErrorMessage="1" xr:uid="{00000000-0002-0000-0400-000038000000}">
          <x14:formula1>
            <xm:f>Listas!$C$53:$C$54</xm:f>
          </x14:formula1>
          <xm:sqref>AI13:AI22 AI176:AI205 AI24:AI83 AI85:AI174</xm:sqref>
        </x14:dataValidation>
        <x14:dataValidation type="list" allowBlank="1" showInputMessage="1" showErrorMessage="1" xr:uid="{00000000-0002-0000-0400-000039000000}">
          <x14:formula1>
            <xm:f>Listas!$D$53:$D$54</xm:f>
          </x14:formula1>
          <xm:sqref>AJ13:AJ22 AJ176:AJ205 AJ24:AJ83 AJ85:AJ174</xm:sqref>
        </x14:dataValidation>
        <x14:dataValidation type="list" allowBlank="1" showInputMessage="1" showErrorMessage="1" xr:uid="{A61EDA0C-A14D-45FD-8EF1-7C44E3C68CDB}">
          <x14:formula1>
            <xm:f>Listas!$B$19:$B$25</xm:f>
          </x14:formula1>
          <xm:sqref>H13:H22 H176:H205 H24:H83 H85:H174</xm:sqref>
        </x14:dataValidation>
        <x14:dataValidation type="list" allowBlank="1" showInputMessage="1" showErrorMessage="1" xr:uid="{94CF38E9-4CD6-4F55-85FD-A15ADED3A7B3}">
          <x14:formula1>
            <xm:f>'Mapa de Calor inherente'!$Y$6:$Y$10</xm:f>
          </x14:formula1>
          <xm:sqref>L13:L22 L176:L205 L24:L83 L85:L174</xm:sqref>
        </x14:dataValidation>
        <x14:dataValidation type="list" allowBlank="1" showInputMessage="1" showErrorMessage="1" xr:uid="{1C874297-F324-4D94-8FD7-26A99B4B38BE}">
          <x14:formula1>
            <xm:f>'Mapa de Calor inherente'!$B$20:$B$23</xm:f>
          </x14:formula1>
          <xm:sqref>K13:K22 K176:K205 K24:K83 K85:K174</xm:sqref>
        </x14:dataValidation>
        <x14:dataValidation type="list" allowBlank="1" showInputMessage="1" showErrorMessage="1" xr:uid="{2BDB906F-F9A7-4DAF-A5C6-0817A1492033}">
          <x14:formula1>
            <xm:f>Listas!$B$46:$B$48</xm:f>
          </x14:formula1>
          <xm:sqref>AB13:AB22 AB176:AB205 AB24:AB83 AB85:AB174</xm:sqref>
        </x14:dataValidation>
        <x14:dataValidation type="list" allowBlank="1" showInputMessage="1" showErrorMessage="1" xr:uid="{AD8D0BD5-EF99-4FF7-AC1E-FAF31BA2A55D}">
          <x14:formula1>
            <xm:f>Listas!$E$46:$E$47</xm:f>
          </x14:formula1>
          <xm:sqref>AE13:AE22 AE176:AE205 AE24:AE83 AE85:AE174</xm:sqref>
        </x14:dataValidation>
        <x14:dataValidation type="list" allowBlank="1" showInputMessage="1" showErrorMessage="1" xr:uid="{7C042BDA-A206-4FD3-99B5-D0445CE63605}">
          <x14:formula1>
            <xm:f>Listas!$I$60:$I$65</xm:f>
          </x14:formula1>
          <xm:sqref>AV198:AV205 AV26:AV33 AV36:AV63 AV157:AV174 AV118:AV124 AV127:AV134 AV137:AV144 AV147:AV154 AV13:AV22 AV179:AV185 AV188:AV195 AV68:AV83 AV85:AV114</xm:sqref>
        </x14:dataValidation>
        <x14:dataValidation type="list" allowBlank="1" showInputMessage="1" showErrorMessage="1" xr:uid="{E2C7536D-0CC7-4E0B-B377-2F8229BB3DDB}">
          <x14:formula1>
            <xm:f>Listas!$A$10:$F$10</xm:f>
          </x14:formula1>
          <xm:sqref>D13:D22 D176:D205 D24:D83 D85:D174</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9978B9-DF7C-47AE-9EB4-C8AC67A373BC}">
  <sheetPr>
    <tabColor theme="8"/>
  </sheetPr>
  <dimension ref="A1:AY102"/>
  <sheetViews>
    <sheetView showGridLines="0" workbookViewId="0">
      <selection activeCell="C9" sqref="C9"/>
    </sheetView>
  </sheetViews>
  <sheetFormatPr baseColWidth="10" defaultColWidth="11.453125" defaultRowHeight="12.5" x14ac:dyDescent="0.35"/>
  <cols>
    <col min="1" max="1" width="16" style="8" customWidth="1"/>
    <col min="2" max="2" width="29.1796875" style="8" customWidth="1"/>
    <col min="3" max="3" width="52.81640625" style="8" customWidth="1"/>
    <col min="4" max="4" width="60.7265625" style="8" customWidth="1"/>
    <col min="5" max="16384" width="11.453125" style="8"/>
  </cols>
  <sheetData>
    <row r="1" spans="1:51" ht="19.5" customHeight="1" thickTop="1" x14ac:dyDescent="0.35">
      <c r="A1" s="619"/>
      <c r="B1" s="455"/>
      <c r="C1" s="621" t="s">
        <v>116</v>
      </c>
      <c r="D1" s="622"/>
      <c r="E1" s="442"/>
      <c r="AX1" s="8" t="s">
        <v>767</v>
      </c>
      <c r="AY1" s="8" t="s">
        <v>768</v>
      </c>
    </row>
    <row r="2" spans="1:51" ht="14.5" customHeight="1" thickBot="1" x14ac:dyDescent="0.4">
      <c r="A2" s="620"/>
      <c r="B2" s="456"/>
      <c r="C2" s="623" t="s">
        <v>771</v>
      </c>
      <c r="D2" s="624"/>
      <c r="E2" s="442"/>
    </row>
    <row r="3" spans="1:51" ht="16.5" customHeight="1" thickTop="1" x14ac:dyDescent="0.35">
      <c r="A3" s="625" t="s">
        <v>772</v>
      </c>
      <c r="B3" s="625"/>
      <c r="C3" s="625"/>
    </row>
    <row r="5" spans="1:51" ht="13" x14ac:dyDescent="0.35">
      <c r="A5" s="626" t="s">
        <v>768</v>
      </c>
      <c r="B5" s="626"/>
      <c r="C5" s="626"/>
      <c r="D5" s="626"/>
    </row>
    <row r="6" spans="1:51" ht="13" x14ac:dyDescent="0.35">
      <c r="A6" s="443" t="s">
        <v>773</v>
      </c>
      <c r="B6" s="443" t="s">
        <v>91</v>
      </c>
      <c r="C6" s="444" t="s">
        <v>769</v>
      </c>
      <c r="D6" s="444" t="s">
        <v>770</v>
      </c>
    </row>
    <row r="7" spans="1:51" ht="93.75" customHeight="1" x14ac:dyDescent="0.35">
      <c r="A7" s="445" t="s">
        <v>774</v>
      </c>
      <c r="B7" s="457" t="s">
        <v>386</v>
      </c>
      <c r="C7" s="446" t="s">
        <v>388</v>
      </c>
      <c r="D7" s="446" t="s">
        <v>775</v>
      </c>
    </row>
    <row r="8" spans="1:51" ht="13" x14ac:dyDescent="0.35">
      <c r="A8" s="445"/>
      <c r="B8" s="445"/>
      <c r="C8" s="446"/>
      <c r="D8" s="446"/>
    </row>
    <row r="9" spans="1:51" ht="13" x14ac:dyDescent="0.35">
      <c r="A9" s="445"/>
      <c r="B9" s="445"/>
      <c r="C9" s="446"/>
      <c r="D9" s="446"/>
    </row>
    <row r="10" spans="1:51" ht="13" x14ac:dyDescent="0.35">
      <c r="A10" s="445"/>
      <c r="B10" s="445"/>
      <c r="C10" s="446"/>
      <c r="D10" s="446"/>
    </row>
    <row r="11" spans="1:51" ht="13" x14ac:dyDescent="0.35">
      <c r="A11" s="445"/>
      <c r="B11" s="445"/>
      <c r="C11" s="446"/>
      <c r="D11" s="446"/>
    </row>
    <row r="12" spans="1:51" ht="13" x14ac:dyDescent="0.35">
      <c r="A12" s="445"/>
      <c r="B12" s="445"/>
      <c r="C12" s="446"/>
      <c r="D12" s="446"/>
    </row>
    <row r="13" spans="1:51" ht="13" x14ac:dyDescent="0.35">
      <c r="A13" s="445"/>
      <c r="B13" s="445"/>
      <c r="C13" s="446"/>
      <c r="D13" s="446"/>
    </row>
    <row r="14" spans="1:51" ht="13" x14ac:dyDescent="0.35">
      <c r="A14" s="445"/>
      <c r="B14" s="445"/>
      <c r="C14" s="446"/>
      <c r="D14" s="446"/>
    </row>
    <row r="15" spans="1:51" ht="13" x14ac:dyDescent="0.35">
      <c r="A15" s="445"/>
      <c r="B15" s="445"/>
      <c r="C15" s="446"/>
      <c r="D15" s="446"/>
    </row>
    <row r="16" spans="1:51" ht="13" x14ac:dyDescent="0.35">
      <c r="A16" s="445"/>
      <c r="B16" s="445"/>
      <c r="C16" s="446"/>
      <c r="D16" s="446"/>
    </row>
    <row r="17" spans="1:4" ht="13" x14ac:dyDescent="0.35">
      <c r="A17" s="445"/>
      <c r="B17" s="445"/>
      <c r="C17" s="446"/>
      <c r="D17" s="446"/>
    </row>
    <row r="18" spans="1:4" ht="13" x14ac:dyDescent="0.35">
      <c r="A18" s="445"/>
      <c r="B18" s="445"/>
      <c r="C18" s="446"/>
      <c r="D18" s="446"/>
    </row>
    <row r="19" spans="1:4" ht="13" x14ac:dyDescent="0.3">
      <c r="A19" s="613"/>
      <c r="B19" s="447"/>
      <c r="C19" s="448"/>
      <c r="D19" s="448"/>
    </row>
    <row r="20" spans="1:4" ht="13" x14ac:dyDescent="0.3">
      <c r="A20" s="614"/>
      <c r="B20" s="449"/>
      <c r="C20" s="448"/>
      <c r="D20" s="448"/>
    </row>
    <row r="21" spans="1:4" ht="13" x14ac:dyDescent="0.3">
      <c r="A21" s="614"/>
      <c r="B21" s="449"/>
      <c r="C21" s="448"/>
      <c r="D21" s="448"/>
    </row>
    <row r="22" spans="1:4" ht="13" x14ac:dyDescent="0.3">
      <c r="A22" s="614"/>
      <c r="B22" s="449"/>
      <c r="C22" s="448"/>
      <c r="D22" s="448"/>
    </row>
    <row r="23" spans="1:4" ht="13" x14ac:dyDescent="0.3">
      <c r="A23" s="614"/>
      <c r="B23" s="449"/>
      <c r="C23" s="448"/>
      <c r="D23" s="448"/>
    </row>
    <row r="24" spans="1:4" ht="13" x14ac:dyDescent="0.3">
      <c r="A24" s="614"/>
      <c r="B24" s="449"/>
      <c r="C24" s="448"/>
      <c r="D24" s="448"/>
    </row>
    <row r="25" spans="1:4" ht="13" x14ac:dyDescent="0.3">
      <c r="A25" s="614"/>
      <c r="B25" s="449"/>
      <c r="C25" s="448"/>
      <c r="D25" s="448"/>
    </row>
    <row r="26" spans="1:4" ht="13" x14ac:dyDescent="0.3">
      <c r="A26" s="614"/>
      <c r="B26" s="449"/>
      <c r="C26" s="448"/>
      <c r="D26" s="448"/>
    </row>
    <row r="27" spans="1:4" ht="13" x14ac:dyDescent="0.3">
      <c r="A27" s="614"/>
      <c r="B27" s="449"/>
      <c r="C27" s="448"/>
      <c r="D27" s="448"/>
    </row>
    <row r="28" spans="1:4" ht="13" x14ac:dyDescent="0.3">
      <c r="A28" s="615"/>
      <c r="B28" s="450"/>
      <c r="C28" s="448"/>
      <c r="D28" s="448"/>
    </row>
    <row r="29" spans="1:4" x14ac:dyDescent="0.35">
      <c r="A29" s="616"/>
      <c r="B29" s="451"/>
      <c r="C29" s="9"/>
      <c r="D29" s="452"/>
    </row>
    <row r="30" spans="1:4" x14ac:dyDescent="0.35">
      <c r="A30" s="617"/>
      <c r="B30" s="453"/>
      <c r="C30" s="9"/>
      <c r="D30" s="452"/>
    </row>
    <row r="31" spans="1:4" x14ac:dyDescent="0.35">
      <c r="A31" s="617"/>
      <c r="B31" s="453"/>
      <c r="C31" s="9"/>
      <c r="D31" s="452"/>
    </row>
    <row r="32" spans="1:4" x14ac:dyDescent="0.35">
      <c r="A32" s="618"/>
      <c r="B32" s="454"/>
      <c r="C32" s="9"/>
      <c r="D32" s="452"/>
    </row>
    <row r="33" spans="1:4" x14ac:dyDescent="0.35">
      <c r="A33" s="452"/>
      <c r="B33" s="452"/>
      <c r="C33" s="452"/>
      <c r="D33" s="452"/>
    </row>
    <row r="34" spans="1:4" x14ac:dyDescent="0.35">
      <c r="A34" s="452"/>
      <c r="B34" s="452"/>
      <c r="C34" s="452"/>
      <c r="D34" s="452"/>
    </row>
    <row r="35" spans="1:4" x14ac:dyDescent="0.35">
      <c r="A35" s="452"/>
      <c r="B35" s="452"/>
      <c r="C35" s="452"/>
      <c r="D35" s="452"/>
    </row>
    <row r="36" spans="1:4" x14ac:dyDescent="0.35">
      <c r="A36" s="452"/>
      <c r="B36" s="452"/>
      <c r="C36" s="452"/>
      <c r="D36" s="452"/>
    </row>
    <row r="37" spans="1:4" x14ac:dyDescent="0.35">
      <c r="A37" s="452"/>
      <c r="B37" s="452"/>
      <c r="C37" s="452"/>
      <c r="D37" s="452"/>
    </row>
    <row r="38" spans="1:4" x14ac:dyDescent="0.35">
      <c r="A38" s="452"/>
      <c r="B38" s="452"/>
      <c r="C38" s="452"/>
      <c r="D38" s="452"/>
    </row>
    <row r="39" spans="1:4" x14ac:dyDescent="0.35">
      <c r="A39" s="452"/>
      <c r="B39" s="452"/>
      <c r="C39" s="452"/>
      <c r="D39" s="452"/>
    </row>
    <row r="40" spans="1:4" x14ac:dyDescent="0.35">
      <c r="A40" s="452"/>
      <c r="B40" s="452"/>
      <c r="C40" s="452"/>
      <c r="D40" s="452"/>
    </row>
    <row r="41" spans="1:4" x14ac:dyDescent="0.35">
      <c r="A41" s="452"/>
      <c r="B41" s="452"/>
      <c r="C41" s="452"/>
      <c r="D41" s="452"/>
    </row>
    <row r="42" spans="1:4" x14ac:dyDescent="0.35">
      <c r="A42" s="452"/>
      <c r="B42" s="452"/>
      <c r="C42" s="452"/>
      <c r="D42" s="452"/>
    </row>
    <row r="43" spans="1:4" x14ac:dyDescent="0.35">
      <c r="A43" s="452"/>
      <c r="B43" s="452"/>
      <c r="C43" s="452"/>
      <c r="D43" s="452"/>
    </row>
    <row r="44" spans="1:4" x14ac:dyDescent="0.35">
      <c r="A44" s="452"/>
      <c r="B44" s="452"/>
      <c r="C44" s="452"/>
      <c r="D44" s="452"/>
    </row>
    <row r="45" spans="1:4" x14ac:dyDescent="0.35">
      <c r="A45" s="452"/>
      <c r="B45" s="452"/>
      <c r="C45" s="452"/>
      <c r="D45" s="452"/>
    </row>
    <row r="46" spans="1:4" x14ac:dyDescent="0.35">
      <c r="A46" s="452"/>
      <c r="B46" s="452"/>
      <c r="C46" s="452"/>
      <c r="D46" s="452"/>
    </row>
    <row r="47" spans="1:4" x14ac:dyDescent="0.35">
      <c r="A47" s="452"/>
      <c r="B47" s="452"/>
      <c r="C47" s="452"/>
      <c r="D47" s="452"/>
    </row>
    <row r="48" spans="1:4" x14ac:dyDescent="0.35">
      <c r="A48" s="452"/>
      <c r="B48" s="452"/>
      <c r="C48" s="452"/>
      <c r="D48" s="452"/>
    </row>
    <row r="49" spans="1:4" x14ac:dyDescent="0.35">
      <c r="A49" s="452"/>
      <c r="B49" s="452"/>
      <c r="C49" s="452"/>
      <c r="D49" s="452"/>
    </row>
    <row r="50" spans="1:4" x14ac:dyDescent="0.35">
      <c r="A50" s="452"/>
      <c r="B50" s="452"/>
      <c r="C50" s="452"/>
      <c r="D50" s="452"/>
    </row>
    <row r="51" spans="1:4" x14ac:dyDescent="0.35">
      <c r="A51" s="452"/>
      <c r="B51" s="452"/>
      <c r="C51" s="452"/>
      <c r="D51" s="452"/>
    </row>
    <row r="52" spans="1:4" x14ac:dyDescent="0.35">
      <c r="A52" s="452"/>
      <c r="B52" s="452"/>
      <c r="C52" s="452"/>
      <c r="D52" s="452"/>
    </row>
    <row r="53" spans="1:4" x14ac:dyDescent="0.35">
      <c r="A53" s="452"/>
      <c r="B53" s="452"/>
      <c r="C53" s="452"/>
      <c r="D53" s="452"/>
    </row>
    <row r="54" spans="1:4" x14ac:dyDescent="0.35">
      <c r="A54" s="452"/>
      <c r="B54" s="452"/>
      <c r="C54" s="452"/>
      <c r="D54" s="452"/>
    </row>
    <row r="55" spans="1:4" x14ac:dyDescent="0.35">
      <c r="A55" s="452"/>
      <c r="B55" s="452"/>
      <c r="C55" s="452"/>
      <c r="D55" s="452"/>
    </row>
    <row r="56" spans="1:4" x14ac:dyDescent="0.35">
      <c r="A56" s="452"/>
      <c r="B56" s="452"/>
      <c r="C56" s="452"/>
      <c r="D56" s="452"/>
    </row>
    <row r="57" spans="1:4" x14ac:dyDescent="0.35">
      <c r="A57" s="452"/>
      <c r="B57" s="452"/>
      <c r="C57" s="452"/>
      <c r="D57" s="452"/>
    </row>
    <row r="58" spans="1:4" x14ac:dyDescent="0.35">
      <c r="A58" s="452"/>
      <c r="B58" s="452"/>
      <c r="C58" s="452"/>
      <c r="D58" s="452"/>
    </row>
    <row r="59" spans="1:4" x14ac:dyDescent="0.35">
      <c r="A59" s="452"/>
      <c r="B59" s="452"/>
      <c r="C59" s="452"/>
      <c r="D59" s="452"/>
    </row>
    <row r="60" spans="1:4" x14ac:dyDescent="0.35">
      <c r="A60" s="452"/>
      <c r="B60" s="452"/>
      <c r="C60" s="452"/>
      <c r="D60" s="452"/>
    </row>
    <row r="61" spans="1:4" x14ac:dyDescent="0.35">
      <c r="A61" s="452"/>
      <c r="B61" s="452"/>
      <c r="C61" s="452"/>
      <c r="D61" s="452"/>
    </row>
    <row r="62" spans="1:4" x14ac:dyDescent="0.35">
      <c r="A62" s="452"/>
      <c r="B62" s="452"/>
      <c r="C62" s="452"/>
      <c r="D62" s="452"/>
    </row>
    <row r="63" spans="1:4" x14ac:dyDescent="0.35">
      <c r="A63" s="452"/>
      <c r="B63" s="452"/>
      <c r="C63" s="452"/>
      <c r="D63" s="452"/>
    </row>
    <row r="64" spans="1:4" x14ac:dyDescent="0.35">
      <c r="A64" s="452"/>
      <c r="B64" s="452"/>
      <c r="C64" s="452"/>
      <c r="D64" s="452"/>
    </row>
    <row r="65" spans="1:4" x14ac:dyDescent="0.35">
      <c r="A65" s="452"/>
      <c r="B65" s="452"/>
      <c r="C65" s="452"/>
      <c r="D65" s="452"/>
    </row>
    <row r="66" spans="1:4" x14ac:dyDescent="0.35">
      <c r="A66" s="452"/>
      <c r="B66" s="452"/>
      <c r="C66" s="452"/>
      <c r="D66" s="452"/>
    </row>
    <row r="67" spans="1:4" x14ac:dyDescent="0.35">
      <c r="A67" s="452"/>
      <c r="B67" s="452"/>
      <c r="C67" s="452"/>
      <c r="D67" s="452"/>
    </row>
    <row r="68" spans="1:4" x14ac:dyDescent="0.35">
      <c r="A68" s="452"/>
      <c r="B68" s="452"/>
      <c r="C68" s="452"/>
      <c r="D68" s="452"/>
    </row>
    <row r="69" spans="1:4" x14ac:dyDescent="0.35">
      <c r="A69" s="452"/>
      <c r="B69" s="452"/>
      <c r="C69" s="452"/>
      <c r="D69" s="452"/>
    </row>
    <row r="70" spans="1:4" x14ac:dyDescent="0.35">
      <c r="A70" s="452"/>
      <c r="B70" s="452"/>
      <c r="C70" s="452"/>
      <c r="D70" s="452"/>
    </row>
    <row r="71" spans="1:4" x14ac:dyDescent="0.35">
      <c r="A71" s="452"/>
      <c r="B71" s="452"/>
      <c r="C71" s="452"/>
      <c r="D71" s="452"/>
    </row>
    <row r="72" spans="1:4" x14ac:dyDescent="0.35">
      <c r="A72" s="452"/>
      <c r="B72" s="452"/>
      <c r="C72" s="452"/>
      <c r="D72" s="452"/>
    </row>
    <row r="73" spans="1:4" x14ac:dyDescent="0.35">
      <c r="A73" s="452"/>
      <c r="B73" s="452"/>
      <c r="C73" s="452"/>
      <c r="D73" s="452"/>
    </row>
    <row r="74" spans="1:4" x14ac:dyDescent="0.35">
      <c r="A74" s="452"/>
      <c r="B74" s="452"/>
      <c r="C74" s="452"/>
      <c r="D74" s="452"/>
    </row>
    <row r="75" spans="1:4" x14ac:dyDescent="0.35">
      <c r="A75" s="452"/>
      <c r="B75" s="452"/>
      <c r="C75" s="452"/>
      <c r="D75" s="452"/>
    </row>
    <row r="76" spans="1:4" x14ac:dyDescent="0.35">
      <c r="A76" s="452"/>
      <c r="B76" s="452"/>
      <c r="C76" s="452"/>
      <c r="D76" s="452"/>
    </row>
    <row r="77" spans="1:4" x14ac:dyDescent="0.35">
      <c r="A77" s="452"/>
      <c r="B77" s="452"/>
      <c r="C77" s="452"/>
      <c r="D77" s="452"/>
    </row>
    <row r="78" spans="1:4" x14ac:dyDescent="0.35">
      <c r="A78" s="452"/>
      <c r="B78" s="452"/>
      <c r="C78" s="452"/>
      <c r="D78" s="452"/>
    </row>
    <row r="79" spans="1:4" x14ac:dyDescent="0.35">
      <c r="A79" s="452"/>
      <c r="B79" s="452"/>
      <c r="C79" s="452"/>
      <c r="D79" s="452"/>
    </row>
    <row r="80" spans="1:4" x14ac:dyDescent="0.35">
      <c r="A80" s="452"/>
      <c r="B80" s="452"/>
      <c r="C80" s="452"/>
      <c r="D80" s="452"/>
    </row>
    <row r="81" spans="1:4" x14ac:dyDescent="0.35">
      <c r="A81" s="452"/>
      <c r="B81" s="452"/>
      <c r="C81" s="452"/>
      <c r="D81" s="452"/>
    </row>
    <row r="82" spans="1:4" x14ac:dyDescent="0.35">
      <c r="A82" s="452"/>
      <c r="B82" s="452"/>
      <c r="C82" s="452"/>
      <c r="D82" s="452"/>
    </row>
    <row r="83" spans="1:4" x14ac:dyDescent="0.35">
      <c r="A83" s="452"/>
      <c r="B83" s="452"/>
      <c r="C83" s="452"/>
      <c r="D83" s="452"/>
    </row>
    <row r="84" spans="1:4" x14ac:dyDescent="0.35">
      <c r="A84" s="452"/>
      <c r="B84" s="452"/>
      <c r="C84" s="452"/>
      <c r="D84" s="452"/>
    </row>
    <row r="85" spans="1:4" x14ac:dyDescent="0.35">
      <c r="A85" s="452"/>
      <c r="B85" s="452"/>
      <c r="C85" s="452"/>
      <c r="D85" s="452"/>
    </row>
    <row r="86" spans="1:4" x14ac:dyDescent="0.35">
      <c r="A86" s="452"/>
      <c r="B86" s="452"/>
      <c r="C86" s="452"/>
      <c r="D86" s="452"/>
    </row>
    <row r="87" spans="1:4" x14ac:dyDescent="0.35">
      <c r="A87" s="452"/>
      <c r="B87" s="452"/>
      <c r="C87" s="452"/>
      <c r="D87" s="452"/>
    </row>
    <row r="88" spans="1:4" x14ac:dyDescent="0.35">
      <c r="A88" s="452"/>
      <c r="B88" s="452"/>
      <c r="C88" s="452"/>
      <c r="D88" s="452"/>
    </row>
    <row r="89" spans="1:4" x14ac:dyDescent="0.35">
      <c r="A89" s="452"/>
      <c r="B89" s="452"/>
      <c r="C89" s="452"/>
      <c r="D89" s="452"/>
    </row>
    <row r="90" spans="1:4" x14ac:dyDescent="0.35">
      <c r="A90" s="452"/>
      <c r="B90" s="452"/>
      <c r="C90" s="452"/>
      <c r="D90" s="452"/>
    </row>
    <row r="91" spans="1:4" x14ac:dyDescent="0.35">
      <c r="A91" s="452"/>
      <c r="B91" s="452"/>
      <c r="C91" s="452"/>
      <c r="D91" s="452"/>
    </row>
    <row r="92" spans="1:4" x14ac:dyDescent="0.35">
      <c r="A92" s="452"/>
      <c r="B92" s="452"/>
      <c r="C92" s="452"/>
      <c r="D92" s="452"/>
    </row>
    <row r="93" spans="1:4" x14ac:dyDescent="0.35">
      <c r="A93" s="452"/>
      <c r="B93" s="452"/>
      <c r="C93" s="452"/>
      <c r="D93" s="452"/>
    </row>
    <row r="94" spans="1:4" x14ac:dyDescent="0.35">
      <c r="A94" s="452"/>
      <c r="B94" s="452"/>
      <c r="C94" s="452"/>
      <c r="D94" s="452"/>
    </row>
    <row r="95" spans="1:4" x14ac:dyDescent="0.35">
      <c r="A95" s="452"/>
      <c r="B95" s="452"/>
      <c r="C95" s="452"/>
      <c r="D95" s="452"/>
    </row>
    <row r="96" spans="1:4" x14ac:dyDescent="0.35">
      <c r="A96" s="452"/>
      <c r="B96" s="452"/>
      <c r="C96" s="452"/>
      <c r="D96" s="452"/>
    </row>
    <row r="97" spans="1:4" x14ac:dyDescent="0.35">
      <c r="A97" s="452"/>
      <c r="B97" s="452"/>
      <c r="C97" s="452"/>
      <c r="D97" s="452"/>
    </row>
    <row r="98" spans="1:4" x14ac:dyDescent="0.35">
      <c r="A98" s="452"/>
      <c r="B98" s="452"/>
      <c r="C98" s="452"/>
      <c r="D98" s="452"/>
    </row>
    <row r="99" spans="1:4" x14ac:dyDescent="0.35">
      <c r="A99" s="452"/>
      <c r="B99" s="452"/>
      <c r="C99" s="452"/>
      <c r="D99" s="452"/>
    </row>
    <row r="100" spans="1:4" x14ac:dyDescent="0.35">
      <c r="A100" s="452"/>
      <c r="B100" s="452"/>
      <c r="C100" s="452"/>
      <c r="D100" s="452"/>
    </row>
    <row r="101" spans="1:4" x14ac:dyDescent="0.35">
      <c r="A101" s="452"/>
      <c r="B101" s="452"/>
      <c r="C101" s="452"/>
      <c r="D101" s="452"/>
    </row>
    <row r="102" spans="1:4" x14ac:dyDescent="0.35">
      <c r="A102" s="452"/>
      <c r="B102" s="452"/>
      <c r="C102" s="452"/>
      <c r="D102" s="452"/>
    </row>
  </sheetData>
  <mergeCells count="7">
    <mergeCell ref="A19:A28"/>
    <mergeCell ref="A29:A32"/>
    <mergeCell ref="A1:A2"/>
    <mergeCell ref="C1:D1"/>
    <mergeCell ref="C2:D2"/>
    <mergeCell ref="A3:C3"/>
    <mergeCell ref="A5:D5"/>
  </mergeCells>
  <pageMargins left="0.7" right="0.7" top="0.75" bottom="0.75" header="0.3" footer="0.3"/>
  <pageSetup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460735-AA0A-481F-8C64-E40EE6CEC2E2}">
  <dimension ref="A3:AG50"/>
  <sheetViews>
    <sheetView topLeftCell="A5" zoomScale="55" zoomScaleNormal="55" workbookViewId="0">
      <selection activeCell="U11" sqref="U11"/>
    </sheetView>
  </sheetViews>
  <sheetFormatPr baseColWidth="10" defaultColWidth="11.453125" defaultRowHeight="14.5" x14ac:dyDescent="0.35"/>
  <cols>
    <col min="1" max="1" width="15.54296875" customWidth="1"/>
    <col min="2" max="2" width="32.54296875" customWidth="1"/>
    <col min="3" max="3" width="16.54296875" customWidth="1"/>
    <col min="4" max="4" width="14.453125" customWidth="1"/>
    <col min="5" max="5" width="13.81640625" customWidth="1"/>
    <col min="8" max="8" width="10.81640625" customWidth="1"/>
    <col min="10" max="10" width="16.1796875" customWidth="1"/>
    <col min="25" max="25" width="47.7265625" customWidth="1"/>
    <col min="30" max="30" width="15.1796875" customWidth="1"/>
    <col min="32" max="32" width="27.1796875" customWidth="1"/>
    <col min="33" max="33" width="44" customWidth="1"/>
  </cols>
  <sheetData>
    <row r="3" spans="1:33" ht="15" thickBot="1" x14ac:dyDescent="0.4">
      <c r="O3" s="633" t="s">
        <v>205</v>
      </c>
      <c r="P3" s="634"/>
      <c r="Q3" s="634"/>
      <c r="R3" s="634"/>
      <c r="S3" s="634"/>
      <c r="T3" s="634"/>
      <c r="U3" s="634"/>
      <c r="V3" s="635"/>
    </row>
    <row r="4" spans="1:33" ht="16" thickBot="1" x14ac:dyDescent="0.4">
      <c r="A4" s="49"/>
      <c r="B4" s="50"/>
      <c r="C4" s="627" t="s">
        <v>776</v>
      </c>
      <c r="D4" s="628"/>
      <c r="E4" s="629"/>
      <c r="G4" s="630" t="s">
        <v>205</v>
      </c>
      <c r="H4" s="631"/>
      <c r="I4" s="631"/>
      <c r="J4" s="631"/>
      <c r="K4" s="631"/>
      <c r="L4" s="631"/>
      <c r="M4" s="632"/>
      <c r="N4" s="46"/>
      <c r="O4" s="104"/>
      <c r="P4" s="47"/>
      <c r="Q4" s="48"/>
      <c r="R4" s="636" t="s">
        <v>70</v>
      </c>
      <c r="S4" s="636"/>
      <c r="T4" s="636"/>
      <c r="U4" s="636"/>
      <c r="V4" s="636"/>
      <c r="X4" s="554" t="s">
        <v>207</v>
      </c>
      <c r="Y4" s="555"/>
      <c r="Z4" s="556"/>
      <c r="AA4" s="556"/>
      <c r="AB4" s="557"/>
      <c r="AC4" s="78"/>
      <c r="AD4" s="551" t="s">
        <v>206</v>
      </c>
      <c r="AE4" s="552"/>
      <c r="AF4" s="552"/>
      <c r="AG4" s="553"/>
    </row>
    <row r="5" spans="1:33" ht="54.75" customHeight="1" x14ac:dyDescent="0.35">
      <c r="A5" s="56" t="s">
        <v>777</v>
      </c>
      <c r="B5" s="57" t="s">
        <v>778</v>
      </c>
      <c r="C5" s="42" t="s">
        <v>207</v>
      </c>
      <c r="D5" s="42" t="s">
        <v>206</v>
      </c>
      <c r="E5" s="58" t="s">
        <v>779</v>
      </c>
      <c r="G5" s="52"/>
      <c r="H5" s="53"/>
      <c r="I5" s="636" t="s">
        <v>70</v>
      </c>
      <c r="J5" s="636"/>
      <c r="K5" s="636"/>
      <c r="L5" s="636"/>
      <c r="M5" s="637"/>
      <c r="N5" s="51"/>
      <c r="O5" s="105"/>
      <c r="P5" s="54"/>
      <c r="Q5" s="106" t="s">
        <v>232</v>
      </c>
      <c r="R5" s="55">
        <v>0.2</v>
      </c>
      <c r="S5" s="55">
        <v>0.4</v>
      </c>
      <c r="T5" s="55">
        <v>0.6</v>
      </c>
      <c r="U5" s="55">
        <v>0.8</v>
      </c>
      <c r="V5" s="55">
        <v>1</v>
      </c>
      <c r="X5" s="79" t="s">
        <v>218</v>
      </c>
      <c r="Y5" s="80" t="s">
        <v>222</v>
      </c>
      <c r="Z5" s="81" t="s">
        <v>223</v>
      </c>
      <c r="AA5" s="81" t="s">
        <v>224</v>
      </c>
      <c r="AB5" s="82" t="s">
        <v>60</v>
      </c>
      <c r="AC5" s="83"/>
      <c r="AD5" s="79" t="s">
        <v>218</v>
      </c>
      <c r="AE5" s="80" t="s">
        <v>219</v>
      </c>
      <c r="AF5" s="80" t="s">
        <v>220</v>
      </c>
      <c r="AG5" s="82" t="s">
        <v>221</v>
      </c>
    </row>
    <row r="6" spans="1:33" ht="31" x14ac:dyDescent="0.35">
      <c r="A6" s="64" t="str">
        <f>'[2]2 CONTEXTO E IDENTIFICACIÓN'!A9</f>
        <v>R1</v>
      </c>
      <c r="B6" s="65"/>
      <c r="C6" s="66" t="str">
        <f>+'[2]3 PROBABIL E IMPACTO INHERENTE'!F9</f>
        <v>Baja</v>
      </c>
      <c r="D6" s="66"/>
      <c r="E6" s="65" t="e">
        <f>+IF(C6=$Q$6,IF(D6=#REF!,$R$6,IF(D6=#REF!,$S$6,IF(D6=#REF!,$T$6,IF(D6=#REF!,$U$6,IF(D6=#REF!,$V$6))))),IF(C6=$Q$7,IF(D6=#REF!,$R$7,IF(D6=#REF!,$S$7,IF(D6=#REF!,$T$7,IF(D6=#REF!,$U$7,IF(D6=#REF!,$V$7))))),IF(C6=$Q$8,IF(D6=#REF!,$R$8,IF(D6=#REF!,$S$8,IF(D6=#REF!,$T$8,IF(D6=#REF!,$U$8,IF(D6=#REF!,$V$8))))),IF(C6=$Q$9,IF(D6=#REF!,$R$9,IF(D6=#REF!,$S$9,IF(D6=#REF!,$T$9,IF(D6=#REF!,$U$9,IF(D6=#REF!,$V$9))))),IF(C6=$Q$10,IF(D6=#REF!,$R$10,IF(D6=#REF!,$S$10,IF(D6=#REF!,$T$10,IF(D6=#REF!,$U$10,IF(D6=#REF!,$V$10))))),"")))))</f>
        <v>#REF!</v>
      </c>
      <c r="G6" s="54"/>
      <c r="H6" s="59"/>
      <c r="I6" s="60" t="s">
        <v>233</v>
      </c>
      <c r="J6" s="60" t="s">
        <v>240</v>
      </c>
      <c r="K6" s="60" t="s">
        <v>83</v>
      </c>
      <c r="L6" s="60" t="s">
        <v>241</v>
      </c>
      <c r="M6" s="61" t="s">
        <v>179</v>
      </c>
      <c r="N6" s="51"/>
      <c r="O6" s="105"/>
      <c r="P6" s="54"/>
      <c r="Q6" s="62" t="s">
        <v>239</v>
      </c>
      <c r="R6" s="63" t="s">
        <v>233</v>
      </c>
      <c r="S6" s="63" t="s">
        <v>240</v>
      </c>
      <c r="T6" s="63" t="s">
        <v>83</v>
      </c>
      <c r="U6" s="63" t="s">
        <v>241</v>
      </c>
      <c r="V6" s="63" t="s">
        <v>179</v>
      </c>
      <c r="W6" s="103" t="s">
        <v>232</v>
      </c>
      <c r="X6" s="84" t="s">
        <v>236</v>
      </c>
      <c r="Y6" s="85" t="s">
        <v>237</v>
      </c>
      <c r="Z6" s="86">
        <v>0</v>
      </c>
      <c r="AA6" s="86">
        <v>2</v>
      </c>
      <c r="AB6" s="87">
        <v>0.2</v>
      </c>
      <c r="AC6" s="88"/>
      <c r="AD6" s="84" t="s">
        <v>233</v>
      </c>
      <c r="AE6" s="89">
        <v>0.2</v>
      </c>
      <c r="AF6" s="85" t="s">
        <v>234</v>
      </c>
      <c r="AG6" s="90" t="s">
        <v>235</v>
      </c>
    </row>
    <row r="7" spans="1:33" ht="62" x14ac:dyDescent="0.35">
      <c r="A7" s="64" t="str">
        <f>'[2]2 CONTEXTO E IDENTIFICACIÓN'!A10</f>
        <v>R2</v>
      </c>
      <c r="B7" s="65" t="e" cm="1">
        <f t="array" ref="B7">'Matriz de Riesgos de Corrupción'!#REF!</f>
        <v>#REF!</v>
      </c>
      <c r="C7" s="66" t="str">
        <f>+'[2]3 PROBABIL E IMPACTO INHERENTE'!F10</f>
        <v/>
      </c>
      <c r="D7" s="66"/>
      <c r="E7" s="65" t="str">
        <f>+IF(C7=$Q$6,IF(D7=#REF!,$R$6,IF(D7=#REF!,$S$6,IF(D7=#REF!,$T$6,IF(D7=#REF!,$U$6,IF(D7=#REF!,$V$6))))),IF(C7=$Q$7,IF(D7=#REF!,$R$7,IF(D7=#REF!,$S$7,IF(D7=#REF!,$T$7,IF(D7=#REF!,$U$7,IF(D7=#REF!,$V$7))))),IF(C7=$Q$8,IF(D7=#REF!,$R$8,IF(D7=#REF!,$S$8,IF(D7=#REF!,$T$8,IF(D7=#REF!,$U$8,IF(D7=#REF!,$V$8))))),IF(C7=$Q$9,IF(D7=#REF!,$R$9,IF(D7=#REF!,$S$9,IF(D7=#REF!,$T$9,IF(D7=#REF!,$U$9,IF(D7=#REF!,$V$9))))),IF(C7=$Q$10,IF(D7=#REF!,$R$10,IF(D7=#REF!,$S$10,IF(D7=#REF!,$T$10,IF(D7=#REF!,$U$10,IF(D7=#REF!,$V$10))))),"")))))</f>
        <v/>
      </c>
      <c r="G7" s="638" t="s">
        <v>60</v>
      </c>
      <c r="H7" s="60" t="s">
        <v>247</v>
      </c>
      <c r="I7" s="68" t="str">
        <f>+IF(AND(C7=$Q$9,D7=$R$8),A7,"")&amp;" "&amp;IF(AND(C8=$Q$9,D8=$R$8),A8,"")&amp;" "&amp;IF(AND(C9=$Q$9,D9=$R$8),A9,"")&amp;" "&amp;IF(AND(C10=$Q$9,D10=$R$8),A10,"")&amp;" "&amp;IF(AND(C11=$Q$9,D11=$R$8),A11,"")&amp;" "&amp;IF(AND(C12=$Q$9,D12=$R$8),A12,"")&amp;" "&amp;IF(AND(C13=$Q$9,D13=$R$8),A13,"")&amp;" "&amp;IF(AND(C14=$Q$9,D14=$R$8),A14,"")&amp;" "&amp;IF(AND(C15=$Q$9,D15=$R$8),A15,"")&amp;" "&amp;IF(AND(C16=$Q$9,D16=$R$8),A16,"")&amp;" "&amp;IF(AND(C17=$Q$9,D17=$R$8),A17,"")&amp;" "&amp;IF(AND(C18=$Q$9,D18=$R$8),A18,"")&amp;" "&amp;IF(AND(C19=$Q$9,D19=$R$8),A19,"")&amp;" "&amp;IF(AND(Z4=$Q$9,AA4=$R$8),X4,"")&amp;" "&amp;IF(AND(Z5=$Q$9,AA5=$R$8),X5,"")&amp;" "&amp;IF(AND(Z6=$Q$9,AA6=$R$8),X6,"")&amp;" "&amp;IF(AND(Z7=$Q$9,AA7=$R$8),X7,"")&amp;" "&amp;IF(AND(Z8=$Q$9,AA8=$R$8),X8,"")&amp;" "&amp;IF(AND(Z9=$Q$9,AA9=$R$8),X9,"")&amp;" "&amp;IF(AND(Z10=$Q$9,AA10=$R$8),X10,"")</f>
        <v xml:space="preserve">                   </v>
      </c>
      <c r="J7" s="68" t="str">
        <f>+IF(AND(C7=$Q$9,D7=$S$8),A7,"")&amp;" "&amp;IF(AND(C8=$Q$9,D8=$S$8),A8,"")&amp;" "&amp;IF(AND(C9=$Q$9,D9=$S$8),A9,"")&amp;" "&amp;IF(AND(C10=$Q$9,D10=$S$8),A10,"")&amp;" "&amp;IF(AND(C11=$Q$9,D11=$S$8),A11,"")&amp;" "&amp;IF(AND(C12=$Q$9,D12=$S$8),A12,"")&amp;" "&amp;IF(AND(C13=$Q$9,D13=$S$8),A13,"")&amp;" "&amp;IF(AND(C14=$Q$9,D14=$S$8),A14,"")&amp;" "&amp;IF(AND(C15=$Q$9,D15=$S$8),A15,"")&amp;" "&amp;IF(AND(C16=$Q$9,D16=$S$8),A16,"")&amp;" "&amp;IF(AND(C17=$Q$9,D17=$S$8),A17,"")&amp;" "&amp;IF(AND(C18=$Q$9,D18=$S$8),A18,"")&amp;" "&amp;IF(AND(C19=$Q$9,D19=$S$8),A19,"")&amp;" "&amp;IF(AND(Z4=$Q$9,AA4=$S$8),X4,"")&amp;" "&amp;IF(AND(Z5=$Q$9,AA5=$S$8),X5,"")&amp;" "&amp;IF(AND(Z6=$Q$9,AA6=$S$8),X6,"")&amp;" "&amp;IF(AND(Z7=$Q$9,AA7=$S$8),X7,"")&amp;" "&amp;IF(AND(Z8=$Q$9,AA8=$S$8),X8,"")&amp;" "&amp;IF(AND(Z9=$Q$9,AA9=$S$8),X9,"")&amp;" "&amp;IF(AND(Z10=$Q$9,AA10=$S$8),X10,"")</f>
        <v xml:space="preserve">                   </v>
      </c>
      <c r="K7" s="68" t="str">
        <f>+IF(AND(C7=$Q$9,D7=$T$8),A7,"")&amp;" "&amp;IF(AND(C8=$Q$9,D8=$T$8),A8,"")&amp;" "&amp;IF(AND(C9=$Q$9,D9=$T$8),A9,"")&amp;" "&amp;IF(AND(C10=$Q$9,D10=$T$8),A10,"")&amp;" "&amp;IF(AND(C11=$Q$9,D11=$T$8),A11,"")&amp;" "&amp;IF(AND(C12=$Q$9,D12=$T$8),A12,"")&amp;" "&amp;IF(AND(C13=$Q$9,D13=$T$8),A13,"")&amp;" "&amp;IF(AND(C14=$Q$9,D14=$T$8),A14,"")&amp;" "&amp;IF(AND(C15=$Q$9,D15=$T$8),A15,"")&amp;" "&amp;IF(AND(C16=$Q$9,D16=$T$8),A16,"")&amp;" "&amp;IF(AND(C17=$Q$9,D17=$T$8),A17,"")&amp;" "&amp;IF(AND(C18=$Q$9,D18=$T$8),A18,"")&amp;" "&amp;IF(AND(C19=$Q$9,D19=$T$8),A19,"")&amp;" "&amp;IF(AND(Z4=$Q$9,AA4=$T$8),X4,"")&amp;" "&amp;IF(AND(Z5=$Q$9,AA5=$T$8),X5,"")&amp;" "&amp;IF(AND(Z6=$Q$9,AA6=$T$8),X6,"")&amp;" "&amp;IF(AND(Z7=$Q$9,AA7=$T$8),X7,"")&amp;" "&amp;IF(AND(Z8=$Q$9,AA8=$T$8),X8,"")&amp;" "&amp;IF(AND(Z9=$Q$9,AA9=$T$8),X9,"")&amp;" "&amp;IF(AND(Z10=$Q$9,AA10=$T$8),X10,"")</f>
        <v xml:space="preserve">                   </v>
      </c>
      <c r="L7" s="68" t="str">
        <f>+IF(AND(C7=$Q$9,D7=$U$8),A7,"")&amp;" "&amp;IF(AND(C8=$Q$9,D8=$U$8),A8,"")&amp;" "&amp;IF(AND(C9=$Q$9,D9=$U$8),A9,"")&amp;" "&amp;IF(AND(C10=$Q$9,D10=$U$8),A10,"")&amp;" "&amp;IF(AND(C11=$Q$9,D11=$U$8),A11,"")&amp;" "&amp;IF(AND(C12=$Q$9,D12=$U$8),A12,"")&amp;" "&amp;IF(AND(C13=$Q$9,D13=$U$8),A13,"")&amp;" "&amp;IF(AND(C14=$Q$9,D14=$U$8),A14,"")&amp;" "&amp;IF(AND(C15=$Q$9,D15=$U$8),A15,"")&amp;" "&amp;IF(AND(C16=$Q$9,D16=$U$8),A16,"")&amp;" "&amp;IF(AND(C17=$Q$9,D17=$U$8),A17,"")&amp;" "&amp;IF(AND(C18=$Q$9,D18=$U$8),A18,"")&amp;" "&amp;IF(AND(C19=$Q$9,D19=$U$8),A19,"")&amp;" "&amp;IF(AND(Z4=$Q$9,AA4=$U$8),X4,"")&amp;" "&amp;IF(AND(Z5=$Q$9,AA5=$U$8),X5,"")&amp;" "&amp;IF(AND(Z6=$Q$9,AA6=$U$8),X6,"")&amp;" "&amp;IF(AND(Z7=$Q$9,AA7=$U$8),X7,"")&amp;" "&amp;IF(AND(Z8=$Q$9,AA8=$U$8),X8,"")&amp;" "&amp;IF(AND(Z9=$Q$9,AA9=$U$8),X9,"")&amp;" "&amp;IF(AND(Z10=$Q$9,AA10=$U$8),X10,"")</f>
        <v xml:space="preserve">                   </v>
      </c>
      <c r="M7" s="69" t="str">
        <f>+IF(AND(C7=$Q$9,D7=$V$8),A7,"")&amp;" "&amp;IF(AND(C8=$Q$9,D8=$V$8),A8,"")&amp;" "&amp;IF(AND(C9=$Q$9,D9=$V$8),A9,"")&amp;" "&amp;IF(AND(C10=$Q$9,D10=$V$8),A10,"")&amp;" "&amp;IF(AND(C11=$Q$9,D11=$V$8),A11,"")&amp;" "&amp;IF(AND(C12=$Q$9,D12=$V$8),A12,"")&amp;" "&amp;IF(AND(C13=$Q$9,D13=$V$8),A13,"")&amp;" "&amp;IF(AND(C14=$Q$9,D14=$V$8),A14,"")&amp;" "&amp;IF(AND(C15=$Q$9,D15=$V$8),A15,"")&amp;" "&amp;IF(AND(C16=$Q$9,D16=$V$8),A16,"")&amp;" "&amp;IF(AND(C17=$Q$9,D17=$V$8),A17,"")&amp;" "&amp;IF(AND(C18=$Q$9,D18=$V$8),A18,"")&amp;" "&amp;IF(AND(C19=$Q$9,D19=$V$8),A19,"")&amp;" "&amp;IF(AND(Z4=$Q$9,AA4=$V$8),X4,"")&amp;" "&amp;IF(AND(Z5=$Q$9,AA5=$V$8),X5,"")&amp;" "&amp;IF(AND(Z6=$Q$9,AA6=$V$8),X6,"")&amp;" "&amp;IF(AND(Z7=$Q$9,AA7=$V$8),X7,"")&amp;" "&amp;IF(AND(Z8=$Q$9,AA8=$V$8),X8,"")&amp;" "&amp;IF(AND(Z9=$Q$9,AA9=$V$8),X9,"")&amp;" "&amp;IF(AND(Z10=$Q$9,AA10=$V$8),X10,"")</f>
        <v xml:space="preserve">                   </v>
      </c>
      <c r="N7" s="67"/>
      <c r="O7" s="640" t="s">
        <v>60</v>
      </c>
      <c r="P7" s="70">
        <v>1</v>
      </c>
      <c r="Q7" s="63" t="s">
        <v>247</v>
      </c>
      <c r="R7" s="68" t="s">
        <v>81</v>
      </c>
      <c r="S7" s="68" t="s">
        <v>81</v>
      </c>
      <c r="T7" s="68" t="s">
        <v>81</v>
      </c>
      <c r="U7" s="68" t="s">
        <v>81</v>
      </c>
      <c r="V7" s="107" t="s">
        <v>77</v>
      </c>
      <c r="X7" s="91" t="s">
        <v>244</v>
      </c>
      <c r="Y7" s="92" t="s">
        <v>245</v>
      </c>
      <c r="Z7" s="86">
        <v>3</v>
      </c>
      <c r="AA7" s="86">
        <v>24</v>
      </c>
      <c r="AB7" s="87">
        <v>0.4</v>
      </c>
      <c r="AC7" s="88"/>
      <c r="AD7" s="91" t="s">
        <v>240</v>
      </c>
      <c r="AE7" s="89">
        <v>0.4</v>
      </c>
      <c r="AF7" s="92" t="s">
        <v>242</v>
      </c>
      <c r="AG7" s="93" t="s">
        <v>243</v>
      </c>
    </row>
    <row r="8" spans="1:33" ht="46.5" x14ac:dyDescent="0.35">
      <c r="A8" s="64" t="str">
        <f>'[2]2 CONTEXTO E IDENTIFICACIÓN'!A11</f>
        <v>R3</v>
      </c>
      <c r="B8" s="65"/>
      <c r="C8" s="66" t="str">
        <f>+'[2]3 PROBABIL E IMPACTO INHERENTE'!F11</f>
        <v/>
      </c>
      <c r="D8" s="66"/>
      <c r="E8" s="65" t="str">
        <f>+IF(C8=$Q$6,IF(D8=#REF!,$R$6,IF(D8=#REF!,$S$6,IF(D8=#REF!,$T$6,IF(D8=#REF!,$U$6,IF(D8=#REF!,$V$6))))),IF(C8=$Q$7,IF(D8=#REF!,$R$7,IF(D8=#REF!,$S$7,IF(D8=#REF!,$T$7,IF(D8=#REF!,$U$7,IF(D8=#REF!,$V$7))))),IF(C8=$Q$8,IF(D8=#REF!,$R$8,IF(D8=#REF!,$S$8,IF(D8=#REF!,$T$8,IF(D8=#REF!,$U$8,IF(D8=#REF!,$V$8))))),IF(C8=$Q$9,IF(D8=#REF!,$R$9,IF(D8=#REF!,$S$9,IF(D8=#REF!,$T$9,IF(D8=#REF!,$U$9,IF(D8=#REF!,$V$9))))),IF(C8=$Q$10,IF(D8=#REF!,$R$10,IF(D8=#REF!,$S$10,IF(D8=#REF!,$T$10,IF(D8=#REF!,$U$10,IF(D8=#REF!,$V$10))))),"")))))</f>
        <v/>
      </c>
      <c r="G8" s="638"/>
      <c r="H8" s="60" t="s">
        <v>253</v>
      </c>
      <c r="I8" s="71" t="str">
        <f>+IF(AND(C7=$Q$10,D7=$R$8),A7,"")&amp;" "&amp;IF(AND(C8=$Q$10,D8=$R$8),A8,"")&amp;" "&amp;IF(AND(C9=$Q$10,D9=$R$8),A9,"")&amp;" "&amp;IF(AND(C10=$Q$10,D10=$R$8),A10,"")&amp;" "&amp;IF(AND(C11=$Q$10,D11=$R$8),A11,"")&amp;" "&amp;IF(AND(C12=$Q$10,D12=$R$8),A12,"")&amp;" "&amp;IF(AND(C13=$Q$10,D13=$R$8),A13,"")&amp;" "&amp;IF(AND(C14=$Q$10,D14=$R$8),A14,"")&amp;" "&amp;IF(AND(C15=$Q$10,D15=$R$8),A15,"")&amp;" "&amp;IF(AND(C16=$Q$10,D16=$R$8),A16,"")&amp;" "&amp;IF(AND(C17=$Q$10,D17=$R$8),A17,"")&amp;" "&amp;IF(AND(C18=$Q$10,D18=$R$8),A18,"")&amp;" "&amp;IF(AND(C19=$Q$10,D19=$R$8),A19,"")&amp;" "&amp;IF(AND(Z4=$Q$10,AA4=$R$8),X4,"")&amp;" "&amp;IF(AND(Z5=$Q$10,AA5=$R$8),X5,"")&amp;" "&amp;IF(AND(Z6=$Q$10,AA6=$R$8),X6,"")&amp;" "&amp;IF(AND(Z7=$Q$10,AA7=$R$8),X7,"")&amp;" "&amp;IF(AND(Z8=$Q$10,AA8=$R$8),X8,"")&amp;" "&amp;IF(AND(Z9=$Q$10,AA9=$R$8),X9,"")&amp;" "&amp;IF(AND(Z10=$Q$10,AA10=$R$8),X10,"")</f>
        <v xml:space="preserve">                   </v>
      </c>
      <c r="J8" s="71" t="str">
        <f>+IF(AND(C7=$Q$10,D7=$S$8),A7,"")&amp;" "&amp;IF(AND(C8=$Q$10,D8=$S$8),A8,"")&amp;" "&amp;IF(AND(C9=$Q$10,D9=$S$8),A9,"")&amp;" "&amp;IF(AND(C10=$Q$10,D10=$S$8),A10,"")&amp;" "&amp;IF(AND(C11=$Q$10,D11=$S$8),A11,"")&amp;" "&amp;IF(AND(C12=$Q$10,D12=$S$8),A12,"")&amp;" "&amp;IF(AND(C13=$Q$10,D13=$S$8),A13,"")&amp;" "&amp;IF(AND(C14=$Q$10,D14=$S$8),A14,"")&amp;" "&amp;IF(AND(C15=$Q$10,D15=$S$8),A15,"")&amp;" "&amp;IF(AND(C16=$Q$10,D16=$S$8),A16,"")&amp;" "&amp;IF(AND(C17=$Q$10,D17=$S$8),A17,"")&amp;" "&amp;IF(AND(C18=$Q$10,D18=$S$8),A18,"")&amp;" "&amp;IF(AND(C19=$Q$10,D19=$S$8),A19,"")&amp;" "&amp;IF(AND(Z4=$Q$10,AA4=$S$8),X4,"")&amp;" "&amp;IF(AND(Z5=$Q$10,AA5=$S$8),X5,"")&amp;" "&amp;IF(AND(Z6=$Q$10,AA6=$S$8),X6,"")&amp;" "&amp;IF(AND(Z7=$Q$10,AA7=$S$8),X7,"")&amp;" "&amp;IF(AND(Z8=$Q$10,AA8=$S$8),X8,"")&amp;" "&amp;IF(AND(Z9=$Q$10,AA9=$S$8),X9,"")&amp;" "&amp;IF(AND(Z10=$Q$10,AA10=$S$8),X10,"")</f>
        <v xml:space="preserve">                   </v>
      </c>
      <c r="K8" s="68" t="str">
        <f>+IF(AND(C7=$Q$10,D7=$T$8),A7,"")&amp;" "&amp;IF(AND(C8=$Q$10,D8=$T$8),A8,"")&amp;" "&amp;IF(AND(C9=$Q$10,D9=$T$8),A9,"")&amp;" "&amp;IF(AND(C10=$Q$10,D10=$T$8),A10,"")&amp;" "&amp;IF(AND(C11=$Q$10,D11=$T$8),A11,"")&amp;" "&amp;IF(AND(C12=$Q$10,D12=$T$8),A12,"")&amp;" "&amp;IF(AND(C13=$Q$10,D13=$T$8),A13,"")&amp;" "&amp;IF(AND(C14=$Q$10,D14=$T$8),A14,"")&amp;" "&amp;IF(AND(C15=$Q$10,D15=$T$8),A15,"")&amp;" "&amp;IF(AND(C16=$Q$10,D16=$T$8),A16,"")&amp;" "&amp;IF(AND(C17=$Q$10,D17=$T$8),A17,"")&amp;" "&amp;IF(AND(C18=$Q$10,D18=$T$8),A18,"")&amp;" "&amp;IF(AND(C19=$Q$10,D19=$T$8),A19,"")&amp;" "&amp;IF(AND(Z4=$Q$10,AA4=$T$8),X4,"")&amp;" "&amp;IF(AND(Z5=$Q$10,AA5=$T$8),X5,"")&amp;" "&amp;IF(AND(Z6=$Q$10,AA6=$T$8),X6,"")&amp;" "&amp;IF(AND(Z7=$Q$10,AA7=$T$8),X7,"")&amp;" "&amp;IF(AND(Z8=$Q$10,AA8=$T$8),X8,"")&amp;" "&amp;IF(AND(Z9=$Q$10,AA9=$T$8),X9,"")&amp;" "&amp;IF(AND(Z10=$Q$10,AA10=$T$8),X10,"")</f>
        <v xml:space="preserve">                   </v>
      </c>
      <c r="L8" s="68" t="str">
        <f>+IF(AND(C7=$Q$10,D7=$U$8),A7,"")&amp;" "&amp;IF(AND(C8=$Q$10,D8=$U$8),A8,"")&amp;" "&amp;IF(AND(C9=$Q$10,D9=$U$8),A9,"")&amp;" "&amp;IF(AND(C10=$Q$10,D10=$U$8),A10,"")&amp;" "&amp;IF(AND(C11=$Q$10,D11=$U$8),A11,"")&amp;" "&amp;IF(AND(C12=$Q$10,D12=$U$8),A12,"")&amp;" "&amp;IF(AND(C13=$Q$10,D13=$U$8),A13,"")&amp;" "&amp;IF(AND(C14=$Q$10,D14=$U$8),A14,"")&amp;" "&amp;IF(AND(C15=$Q$10,D15=$U$8),A15,"")&amp;" "&amp;IF(AND(C16=$Q$10,D16=$U$8),A16,"")&amp;" "&amp;IF(AND(C17=$Q$10,D17=$U$8),A17,"")&amp;" "&amp;IF(AND(C18=$Q$10,D18=$U$8),A18,"")&amp;" "&amp;IF(AND(C19=$Q$10,D19=$U$8),A19,"")&amp;" "&amp;IF(AND(Z4=$Q$10,AA4=$U$8),X4,"")&amp;" "&amp;IF(AND(Z5=$Q$10,AA5=$U$8),X5,"")&amp;" "&amp;IF(AND(Z6=$Q$10,AA6=$U$8),X6,"")&amp;" "&amp;IF(AND(Z7=$Q$10,AA7=$U$8),X7,"")&amp;" "&amp;IF(AND(Z8=$Q$10,AA8=$U$8),X8,"")&amp;" "&amp;IF(AND(Z9=$Q$10,AA9=$U$8),X9,"")&amp;" "&amp;IF(AND(Z10=$Q$10,AA10=$U$8),X10,"")</f>
        <v xml:space="preserve">                   </v>
      </c>
      <c r="M8" s="69" t="str">
        <f>+IF(AND(C7=$Q$10,D7=$V$8),A7,"")&amp;" "&amp;IF(AND(C8=$Q$10,D8=$V$8),A8,"")&amp;" "&amp;IF(AND(C9=$Q$10,D9=$V$8),A9,"")&amp;" "&amp;IF(AND(C10=$Q$10,D10=$V$8),A10,"")&amp;" "&amp;IF(AND(C11=$Q$10,D11=$V$8),A11,"")&amp;" "&amp;IF(AND(C12=$Q$10,D12=$V$8),A12,"")&amp;" "&amp;IF(AND(C13=$Q$10,D13=$V$8),A13,"")&amp;" "&amp;IF(AND(C14=$Q$10,D14=$V$8),A14,"")&amp;" "&amp;IF(AND(C15=$Q$10,D15=$V$8),A15,"")&amp;" "&amp;IF(AND(C16=$Q$10,D16=$V$8),A16,"")&amp;" "&amp;IF(AND(C17=$Q$10,D17=$V$8),A17,"")&amp;" "&amp;IF(AND(C18=$Q$10,D18=$V$8),A18,"")&amp;" "&amp;IF(AND(C19=$Q$10,D19=$V$8),A19,"")&amp;" "&amp;IF(AND(Z4=$Q$10,AA4=$V$8),X4,"")&amp;" "&amp;IF(AND(Z5=$Q$10,AA5=$V$8),X5,"")&amp;" "&amp;IF(AND(Z6=$Q$10,AA6=$V$8),X6,"")&amp;" "&amp;IF(AND(Z7=$Q$10,AA7=$V$8),X7,"")&amp;" "&amp;IF(AND(Z8=$Q$10,AA8=$V$8),X8,"")&amp;" "&amp;IF(AND(Z9=$Q$10,AA9=$V$8),X9,"")&amp;" "&amp;IF(AND(Z10=$Q$10,AA10=$V$8),X10,"")</f>
        <v xml:space="preserve">                   </v>
      </c>
      <c r="N8" s="67"/>
      <c r="O8" s="640"/>
      <c r="P8" s="70">
        <v>0.8</v>
      </c>
      <c r="Q8" s="63" t="s">
        <v>253</v>
      </c>
      <c r="R8" s="71" t="s">
        <v>83</v>
      </c>
      <c r="S8" s="71" t="s">
        <v>83</v>
      </c>
      <c r="T8" s="68" t="s">
        <v>81</v>
      </c>
      <c r="U8" s="68" t="s">
        <v>81</v>
      </c>
      <c r="V8" s="107" t="s">
        <v>77</v>
      </c>
      <c r="X8" s="94" t="s">
        <v>250</v>
      </c>
      <c r="Y8" s="92" t="s">
        <v>251</v>
      </c>
      <c r="Z8" s="86">
        <v>25</v>
      </c>
      <c r="AA8" s="86">
        <v>500</v>
      </c>
      <c r="AB8" s="87">
        <v>0.6</v>
      </c>
      <c r="AC8" s="88"/>
      <c r="AD8" s="94" t="s">
        <v>83</v>
      </c>
      <c r="AE8" s="89">
        <v>0.6</v>
      </c>
      <c r="AF8" s="92" t="s">
        <v>248</v>
      </c>
      <c r="AG8" s="93" t="s">
        <v>249</v>
      </c>
    </row>
    <row r="9" spans="1:33" ht="62" x14ac:dyDescent="0.35">
      <c r="A9" s="64" t="str">
        <f>'[2]2 CONTEXTO E IDENTIFICACIÓN'!A12</f>
        <v>R4</v>
      </c>
      <c r="B9" s="65"/>
      <c r="C9" s="66" t="str">
        <f>+'[2]3 PROBABIL E IMPACTO INHERENTE'!F12</f>
        <v/>
      </c>
      <c r="D9" s="66"/>
      <c r="E9" s="65" t="str">
        <f>+IF(C9=$Q$6,IF(D9=#REF!,$R$6,IF(D9=#REF!,$S$6,IF(D9=#REF!,$T$6,IF(D9=#REF!,$U$6,IF(D9=#REF!,$V$6))))),IF(C9=$Q$7,IF(D9=#REF!,$R$7,IF(D9=#REF!,$S$7,IF(D9=#REF!,$T$7,IF(D9=#REF!,$U$7,IF(D9=#REF!,$V$7))))),IF(C9=$Q$8,IF(D9=#REF!,$R$8,IF(D9=#REF!,$S$8,IF(D9=#REF!,$T$8,IF(D9=#REF!,$U$8,IF(D9=#REF!,$V$8))))),IF(C9=$Q$9,IF(D9=#REF!,$R$9,IF(D9=#REF!,$S$9,IF(D9=#REF!,$T$9,IF(D9=#REF!,$U$9,IF(D9=#REF!,$V$9))))),IF(C9=$Q$10,IF(D9=#REF!,$R$10,IF(D9=#REF!,$S$10,IF(D9=#REF!,$T$10,IF(D9=#REF!,$U$10,IF(D9=#REF!,$V$10))))),"")))))</f>
        <v/>
      </c>
      <c r="G9" s="638"/>
      <c r="H9" s="60" t="s">
        <v>250</v>
      </c>
      <c r="I9" s="71" t="str">
        <f>+IF(AND(C7=$Q$11,D7=$R$8),A7,"")&amp;" "&amp;IF(AND(C8=$Q$11,D8=$R$8),A8,"")&amp;" "&amp;IF(AND(C9=$Q$11,D9=$R$8),A9,"")&amp;" "&amp;IF(AND(C10=$Q$11,D10=$R$8),A10,"")&amp;" "&amp;IF(AND(C11=$Q$11,D11=$R$8),A11,"")&amp;" "&amp;IF(AND(C12=$Q$11,D12=$R$8),A12,"")&amp;" "&amp;IF(AND(C13=$Q$11,D13=$R$8),A13,"")&amp;" "&amp;IF(AND(C14=$Q$11,D14=$R$8),A14,"")&amp;" "&amp;IF(AND(C15=$Q$11,D15=$R$8),A15,"")&amp;" "&amp;IF(AND(C16=$Q$11,D16=$R$8),A16,"")&amp;" "&amp;IF(AND(C17=$Q$11,D17=$R$8),A17,"")&amp;" "&amp;IF(AND(C18=$Q$11,D18=$R$8),A18,"")&amp;" "&amp;IF(AND(C19=$Q$11,D19=$R$8),A19,"")&amp;" "&amp;IF(AND(Z4=$Q$11,AA4=$R$8),X4,"")&amp;" "&amp;IF(AND(Z5=$Q$11,AA5=$R$8),X5,"")&amp;" "&amp;IF(AND(Z6=$Q$11,AA6=$R$8),X6,"")&amp;" "&amp;IF(AND(Z7=$Q$11,AA7=$R$8),X7,"")&amp;" "&amp;IF(AND(Z8=$Q$11,AA8=$R$8),X8,"")&amp;" "&amp;IF(AND(Z9=$Q$11,AA9=$R$8),X9,"")&amp;" "&amp;IF(AND(Z10=$Q$11,AA10=$R$8),X10,"")</f>
        <v xml:space="preserve">                   </v>
      </c>
      <c r="J9" s="71" t="str">
        <f>+IF(AND(C7=$Q$11,D7=$S$8),A7,"")&amp;" "&amp;IF(AND(C8=$Q$11,D8=$S$8),A8,"")&amp;" "&amp;IF(AND(C9=$Q$11,D9=$S$8),A9,"")&amp;" "&amp;IF(AND(C10=$Q$11,D10=$S$8),A10,"")&amp;" "&amp;IF(AND(C11=$Q$11,D11=$S$8),A11,"")&amp;" "&amp;IF(AND(C12=$Q$11,D12=$S$8),A12,"")&amp;" "&amp;IF(AND(C13=$Q$11,D13=$S$8),A13,"")&amp;" "&amp;IF(AND(C14=$Q$11,D14=$S$8),A14,"")&amp;" "&amp;IF(AND(C15=$Q$11,D15=$S$8),A15,"")&amp;" "&amp;IF(AND(C16=$Q$11,D16=$S$8),A16,"")&amp;" "&amp;IF(AND(C17=$Q$11,D17=$S$8),A17,"")&amp;" "&amp;IF(AND(C18=$Q$11,D18=$S$8),A18,"")&amp;" "&amp;IF(AND(C19=$Q$11,D19=$S$8),A19,"")&amp;" "&amp;IF(AND(Z4=$Q$11,AA4=$S$8),X4,"")&amp;" "&amp;IF(AND(Z5=$Q$11,AA5=$S$8),X5,"")&amp;" "&amp;IF(AND(Z6=$Q$11,AA6=$S$8),X6,"")&amp;" "&amp;IF(AND(Z7=$Q$11,AA7=$S$8),X7,"")&amp;" "&amp;IF(AND(Z8=$Q$11,AA8=$S$8),X8,"")&amp;" "&amp;IF(AND(Z9=$Q$11,AA9=$S$8),X9,"")&amp;" "&amp;IF(AND(Z10=$Q$11,AA10=$S$8),X10,"")</f>
        <v xml:space="preserve">                   </v>
      </c>
      <c r="K9" s="71" t="str">
        <f>+IF(AND(C7=$Q$11,D7=$T$8),A7,"")&amp;" "&amp;IF(AND(C8=$Q$11,D8=$T$8),A8,"")&amp;" "&amp;IF(AND(C9=$Q$11,D9=$T$8),A9,"")&amp;" "&amp;IF(AND(C10=$Q$11,D10=$T$8),A10,"")&amp;" "&amp;IF(AND(C11=$Q$11,D11=$T$8),A11,"")&amp;" "&amp;IF(AND(C12=$Q$11,D12=$T$8),A12,"")&amp;" "&amp;IF(AND(C13=$Q$11,D13=$T$8),A13,"")&amp;" "&amp;IF(AND(C14=$Q$11,D14=$T$8),A14,"")&amp;" "&amp;IF(AND(C15=$Q$11,D15=$T$8),A15,"")&amp;" "&amp;IF(AND(C16=$Q$11,D16=$T$8),A16,"")&amp;" "&amp;IF(AND(C17=$Q$11,D17=$T$8),A17,"")&amp;" "&amp;IF(AND(C18=$Q$11,D18=$T$8),A18,"")&amp;" "&amp;IF(AND(C19=$Q$11,D19=$T$8),A19,"")&amp;" "&amp;IF(AND(Z4=$Q$11,AA4=$T$8),X4,"")&amp;" "&amp;IF(AND(Z5=$Q$11,AA5=$T$8),X5,"")&amp;" "&amp;IF(AND(Z6=$Q$11,AA6=$T$8),X6,"")&amp;" "&amp;IF(AND(Z7=$Q$11,AA7=$T$8),X7,"")&amp;" "&amp;IF(AND(Z8=$Q$11,AA8=$T$8),X8,"")&amp;" "&amp;IF(AND(Z9=$Q$11,AA9=$T$8),X9,"")&amp;" "&amp;IF(AND(Z10=$Q$11,AA10=$T$8),X10,"")</f>
        <v xml:space="preserve">                   </v>
      </c>
      <c r="L9" s="68" t="str">
        <f>+IF(AND(C7=$Q$11,D7=$U$8),A7,"")&amp;" "&amp;IF(AND(C8=$Q$11,D8=$U$8),A8,"")&amp;" "&amp;IF(AND(C9=$Q$11,D9=$U$8),A9,"")&amp;" "&amp;IF(AND(C10=$Q$11,D10=$U$8),A10,"")&amp;" "&amp;IF(AND(C11=$Q$11,D11=$U$8),A11,"")&amp;" "&amp;IF(AND(C12=$Q$11,D12=$U$8),A12,"")&amp;" "&amp;IF(AND(C13=$Q$11,D13=$U$8),A13,"")&amp;" "&amp;IF(AND(C14=$Q$11,D14=$U$8),A14,"")&amp;" "&amp;IF(AND(C15=$Q$11,D15=$U$8),A15,"")&amp;" "&amp;IF(AND(C16=$Q$11,D16=$U$8),A16,"")&amp;" "&amp;IF(AND(C17=$Q$11,D17=$U$8),A17,"")&amp;" "&amp;IF(AND(C18=$Q$11,D18=$U$8),A18,"")&amp;" "&amp;IF(AND(C19=$Q$11,D19=$U$8),A19,"")&amp;" "&amp;IF(AND(Z4=$Q$11,AA4=$U$8),X4,"")&amp;" "&amp;IF(AND(Z5=$Q$11,AA5=$U$8),X5,"")&amp;" "&amp;IF(AND(Z6=$Q$11,AA6=$U$8),X6,"")&amp;" "&amp;IF(AND(Z7=$Q$11,AA7=$U$8),X7,"")&amp;" "&amp;IF(AND(Z8=$Q$11,AA8=$U$8),X8,"")&amp;" "&amp;IF(AND(Z9=$Q$11,AA9=$U$8),X9,"")&amp;" "&amp;IF(AND(Z10=$Q$11,AA10=$U$8),X10,"")</f>
        <v xml:space="preserve">                   </v>
      </c>
      <c r="M9" s="69" t="str">
        <f>+IF(AND(C7=$Q$11,D7=$V$8),A7,"")&amp;" "&amp;IF(AND(C8=$Q$11,D8=$V$8),A8,"")&amp;" "&amp;IF(AND(C9=$Q$11,D9=$V$8),A9,"")&amp;" "&amp;IF(AND(C10=$Q$11,D10=$V$8),A10,"")&amp;" "&amp;IF(AND(C11=$Q$11,D11=$V$8),A11,"")&amp;" "&amp;IF(AND(C12=$Q$11,D12=$V$8),A12,"")&amp;" "&amp;IF(AND(C13=$Q$11,D13=$V$8),A13,"")&amp;" "&amp;IF(AND(C14=$Q$11,D14=$V$8),A14,"")&amp;" "&amp;IF(AND(C15=$Q$11,D15=$V$8),A15,"")&amp;" "&amp;IF(AND(C16=$Q$11,D16=$V$8),A16,"")&amp;" "&amp;IF(AND(C17=$Q$11,D17=$V$8),A17,"")&amp;" "&amp;IF(AND(C18=$Q$11,D18=$V$8),A18,"")&amp;" "&amp;IF(AND(C19=$Q$11,D19=$V$8),A19,"")&amp;" "&amp;IF(AND(Z4=$Q$11,AA4=$V$8),X4,"")&amp;" "&amp;IF(AND(Z5=$Q$11,AA5=$V$8),X5,"")&amp;" "&amp;IF(AND(Z6=$Q$11,AA6=$V$8),X6,"")&amp;" "&amp;IF(AND(Z7=$Q$11,AA7=$V$8),X7,"")&amp;" "&amp;IF(AND(Z8=$Q$11,AA8=$V$8),X8,"")&amp;" "&amp;IF(AND(Z9=$Q$11,AA9=$V$8),X9,"")&amp;" "&amp;IF(AND(Z10=$Q$11,AA10=$V$8),X10,"")</f>
        <v xml:space="preserve">                   </v>
      </c>
      <c r="N9" s="67"/>
      <c r="O9" s="640"/>
      <c r="P9" s="70">
        <v>0.6</v>
      </c>
      <c r="Q9" s="63" t="s">
        <v>250</v>
      </c>
      <c r="R9" s="71" t="s">
        <v>83</v>
      </c>
      <c r="S9" s="71" t="s">
        <v>83</v>
      </c>
      <c r="T9" s="71" t="s">
        <v>83</v>
      </c>
      <c r="U9" s="68" t="s">
        <v>81</v>
      </c>
      <c r="V9" s="107" t="s">
        <v>77</v>
      </c>
      <c r="X9" s="95" t="s">
        <v>253</v>
      </c>
      <c r="Y9" s="92" t="s">
        <v>256</v>
      </c>
      <c r="Z9" s="86">
        <v>5001</v>
      </c>
      <c r="AA9" s="86">
        <v>5000</v>
      </c>
      <c r="AB9" s="87">
        <v>0.8</v>
      </c>
      <c r="AC9" s="88"/>
      <c r="AD9" s="95" t="s">
        <v>241</v>
      </c>
      <c r="AE9" s="89">
        <v>0.8</v>
      </c>
      <c r="AF9" s="92" t="s">
        <v>254</v>
      </c>
      <c r="AG9" s="93" t="s">
        <v>255</v>
      </c>
    </row>
    <row r="10" spans="1:33" ht="46.5" x14ac:dyDescent="0.35">
      <c r="A10" s="64" t="str">
        <f>'[2]2 CONTEXTO E IDENTIFICACIÓN'!A13</f>
        <v>R5</v>
      </c>
      <c r="B10" s="65"/>
      <c r="C10" s="66" t="str">
        <f>+'[2]3 PROBABIL E IMPACTO INHERENTE'!F13</f>
        <v/>
      </c>
      <c r="D10" s="66"/>
      <c r="E10" s="65" t="str">
        <f>+IF(C10=$Q$6,IF(D10=#REF!,$R$6,IF(D10=#REF!,$S$6,IF(D10=#REF!,$T$6,IF(D10=#REF!,$U$6,IF(D10=#REF!,$V$6))))),IF(C10=$Q$7,IF(D10=#REF!,$R$7,IF(D10=#REF!,$S$7,IF(D10=#REF!,$T$7,IF(D10=#REF!,$U$7,IF(D10=#REF!,$V$7))))),IF(C10=$Q$8,IF(D10=#REF!,$R$8,IF(D10=#REF!,$S$8,IF(D10=#REF!,$T$8,IF(D10=#REF!,$U$8,IF(D10=#REF!,$V$8))))),IF(C10=$Q$9,IF(D10=#REF!,$R$9,IF(D10=#REF!,$S$9,IF(D10=#REF!,$T$9,IF(D10=#REF!,$U$9,IF(D10=#REF!,$V$9))))),IF(C10=$Q$10,IF(D10=#REF!,$R$10,IF(D10=#REF!,$S$10,IF(D10=#REF!,$T$10,IF(D10=#REF!,$U$10,IF(D10=#REF!,$V$10))))),"")))))</f>
        <v/>
      </c>
      <c r="G10" s="638"/>
      <c r="H10" s="60" t="s">
        <v>244</v>
      </c>
      <c r="I10" s="72" t="str">
        <f>+IF(AND(C7=$Q$12,D7=$R$8),A7,"")&amp;" "&amp;IF(AND(C8=$Q$12,D8=$R$8),A8,"")&amp;" "&amp;IF(AND(C9=$Q$12,D9=$R$8),A9,"")&amp;" "&amp;IF(AND(C10=$Q$12,D10=$R$8),A10,"")&amp;" "&amp;IF(AND(C11=$Q$12,D11=$R$8),A11,"")&amp;" "&amp;IF(AND(C12=$Q$12,D12=$R$8),A12,"")&amp;" "&amp;IF(AND(C13=$Q$12,D13=$R$8),A13,"")&amp;" "&amp;IF(AND(C14=$Q$12,D14=$R$8),A14,"")&amp;" "&amp;IF(AND(C15=$Q$12,D15=$R$8),A15,"")&amp;" "&amp;IF(AND(C16=$Q$12,D16=$R$8),A16,"")&amp;" "&amp;IF(AND(C17=$Q$12,D17=$R$8),A17,"")&amp;" "&amp;IF(AND(C18=$Q$12,D18=$R$8),A18,"")&amp;" "&amp;IF(AND(C19=$Q$12,D19=$R$8),A19,"")&amp;" "&amp;IF(AND(Z4=$Q$12,AA4=$R$8),X4,"")&amp;" "&amp;IF(AND(Z5=$Q$12,AA5=$R$8),X5,"")&amp;" "&amp;IF(AND(Z6=$Q$12,AA6=$R$8),X6,"")&amp;" "&amp;IF(AND(Z7=$Q$12,AA7=$R$8),X7,"")&amp;" "&amp;IF(AND(Z8=$Q$12,AA8=$R$8),X8,"")&amp;" "&amp;IF(AND(Z9=$Q$12,AA9=$R$8),X9,"")&amp;" "&amp;IF(AND(Z10=$Q$12,AA10=$R$8),X10,"")</f>
        <v xml:space="preserve">                   </v>
      </c>
      <c r="J10" s="71" t="str">
        <f>+IF(AND(C7=$Q$12,D7=$S$8),A7,"")&amp;" "&amp;IF(AND(C8=$Q$12,D8=$S$8),A8,"")&amp;" "&amp;IF(AND(C9=$Q$12,D9=$S$8),A9,"")&amp;" "&amp;IF(AND(C10=$Q$12,D10=$S$8),A10,"")&amp;" "&amp;IF(AND(C11=$Q$12,D11=$S$8),A11,"")&amp;" "&amp;IF(AND(C12=$Q$12,D12=$S$8),A12,"")&amp;" "&amp;IF(AND(C13=$Q$12,D13=$S$8),A13,"")&amp;" "&amp;IF(AND(C14=$Q$12,D14=$S$8),A14,"")&amp;" "&amp;IF(AND(C15=$Q$12,D15=$S$8),A15,"")&amp;" "&amp;IF(AND(C16=$Q$12,D16=$S$8),A16,"")&amp;" "&amp;IF(AND(C17=$Q$12,D17=$S$8),A17,"")&amp;" "&amp;IF(AND(C18=$Q$12,D18=$S$8),A18,"")&amp;" "&amp;IF(AND(C19=$Q$12,D19=$S$8),A19,"")&amp;" "&amp;IF(AND(Z4=$Q$12,AA4=$S$8),X4,"")&amp;" "&amp;IF(AND(Z5=$Q$12,AA5=$S$8),X5,"")&amp;" "&amp;IF(AND(Z6=$Q$12,AA6=$S$8),X6,"")&amp;" "&amp;IF(AND(Z7=$Q$12,AA7=$S$8),X7,"")&amp;" "&amp;IF(AND(Z8=$Q$12,AA8=$S$8),X8,"")&amp;" "&amp;IF(AND(Z9=$Q$12,AA9=$S$8),X9,"")&amp;" "&amp;IF(AND(Z10=$Q$12,AA10=$S$8),X10,"")</f>
        <v xml:space="preserve">                   </v>
      </c>
      <c r="K10" s="71" t="str">
        <f>+IF(AND(C7=$Q$12,D7=$T$8),A7,"")&amp;" "&amp;IF(AND(C8=$Q$12,D8=$T$8),A8,"")&amp;" "&amp;IF(AND(C9=$Q$12,D9=$T$8),A9,"")&amp;" "&amp;IF(AND(C10=$Q$12,D10=$T$8),A10,"")&amp;" "&amp;IF(AND(C11=$Q$12,D11=$T$8),A11,"")&amp;" "&amp;IF(AND(C12=$Q$12,D12=$T$8),A12,"")&amp;" "&amp;IF(AND(C13=$Q$12,D13=$T$8),A13,"")&amp;" "&amp;IF(AND(C14=$Q$12,D14=$T$8),A14,"")&amp;" "&amp;IF(AND(C15=$Q$12,D15=$T$8),A15,"")&amp;" "&amp;IF(AND(C16=$Q$12,D16=$T$8),A16,"")&amp;" "&amp;IF(AND(C17=$Q$12,D17=$T$8),A17,"")&amp;" "&amp;IF(AND(C18=$Q$12,D18=$T$8),A18,"")&amp;" "&amp;IF(AND(C19=$Q$12,D19=$T$8),A19,"")&amp;" "&amp;IF(AND(Z4=$Q$12,AA4=$T$8),X4,"")&amp;" "&amp;IF(AND(Z5=$Q$12,AA5=$T$8),X5,"")&amp;" "&amp;IF(AND(Z6=$Q$12,AA6=$T$8),X6,"")&amp;" "&amp;IF(AND(Z7=$Q$12,AA7=$T$8),X7,"")&amp;" "&amp;IF(AND(Z8=$Q$12,AA8=$T$8),X8,"")&amp;" "&amp;IF(AND(Z9=$Q$12,AA9=$T$8),X9,"")&amp;" "&amp;IF(AND(Z10=$Q$12,AA10=$T$8),X10,"")</f>
        <v xml:space="preserve">                   </v>
      </c>
      <c r="L10" s="68" t="str">
        <f>+IF(AND(C7=$Q$12,D7=$U$8),A7,"")&amp;" "&amp;IF(AND(C8=$Q$12,D8=$U$8),A8,"")&amp;" "&amp;IF(AND(C9=$Q$12,D9=$U$8),A9,"")&amp;" "&amp;IF(AND(C10=$Q$12,D10=$U$8),A10,"")&amp;" "&amp;IF(AND(C11=$Q$12,D11=$U$8),A11,"")&amp;" "&amp;IF(AND(C12=$Q$12,D12=$U$8),A12,"")&amp;" "&amp;IF(AND(C13=$Q$12,D13=$U$8),A13,"")&amp;" "&amp;IF(AND(C14=$Q$12,D14=$U$8),A14,"")&amp;" "&amp;IF(AND(C15=$Q$12,D15=$U$8),A15,"")&amp;" "&amp;IF(AND(C16=$Q$12,D16=$U$8),A16,"")&amp;" "&amp;IF(AND(C17=$Q$12,D17=$U$8),A17,"")&amp;" "&amp;IF(AND(C18=$Q$12,D18=$U$8),A18,"")&amp;" "&amp;IF(AND(C19=$Q$12,D19=$U$8),A19,"")&amp;" "&amp;IF(AND(Z4=$Q$12,AA4=$U$8),X4,"")&amp;" "&amp;IF(AND(Z5=$Q$12,AA5=$U$8),X5,"")&amp;" "&amp;IF(AND(Z6=$Q$12,AA6=$U$8),X6,"")&amp;" "&amp;IF(AND(Z7=$Q$12,AA7=$U$8),X7,"")&amp;" "&amp;IF(AND(Z8=$Q$12,AA8=$U$8),X8,"")&amp;" "&amp;IF(AND(Z9=$Q$12,AA9=$U$8),X9,"")&amp;" "&amp;IF(AND(Z10=$Q$12,AA10=$U$8),X10,"")</f>
        <v xml:space="preserve">                   </v>
      </c>
      <c r="M10" s="69" t="str">
        <f>+IF(AND(C7=$Q$12,D7=$V$8),A7,"")&amp;" "&amp;IF(AND(C8=$Q$12,D8=$V$8),A8,"")&amp;" "&amp;IF(AND(C9=$Q$12,D9=$V$8),A9,"")&amp;" "&amp;IF(AND(C10=$Q$12,D10=$V$8),A10,"")&amp;" "&amp;IF(AND(C11=$Q$12,D11=$V$8),A11,"")&amp;" "&amp;IF(AND(C12=$Q$12,D12=$V$8),A12,"")&amp;" "&amp;IF(AND(C13=$Q$12,D13=$V$8),A13,"")&amp;" "&amp;IF(AND(C14=$Q$12,D14=$V$8),A14,"")&amp;" "&amp;IF(AND(C15=$Q$12,D15=$V$8),A15,"")&amp;" "&amp;IF(AND(C16=$Q$12,D16=$V$8),A16,"")&amp;" "&amp;IF(AND(C17=$Q$12,D17=$V$8),A17,"")&amp;" "&amp;IF(AND(C18=$Q$12,D18=$V$8),A18,"")&amp;" "&amp;IF(AND(C19=$Q$12,D19=$V$8),A19,"")&amp;" "&amp;IF(AND(Z4=$Q$12,AA4=$V$8),X4,"")&amp;" "&amp;IF(AND(Z5=$Q$12,AA5=$V$8),X5,"")&amp;" "&amp;IF(AND(Z6=$Q$12,AA6=$V$8),X6,"")&amp;" "&amp;IF(AND(Z7=$Q$12,AA7=$V$8),X7,"")&amp;" "&amp;IF(AND(Z8=$Q$12,AA8=$V$8),X8,"")&amp;" "&amp;IF(AND(Z9=$Q$12,AA9=$V$8),X9,"")&amp;" "&amp;IF(AND(Z10=$Q$12,AA10=$V$8),X10,"")</f>
        <v xml:space="preserve">                   </v>
      </c>
      <c r="N10" s="67"/>
      <c r="O10" s="640"/>
      <c r="P10" s="70">
        <v>0.4</v>
      </c>
      <c r="Q10" s="63" t="s">
        <v>244</v>
      </c>
      <c r="R10" s="72" t="s">
        <v>86</v>
      </c>
      <c r="S10" s="71" t="s">
        <v>83</v>
      </c>
      <c r="T10" s="71" t="s">
        <v>83</v>
      </c>
      <c r="U10" s="68" t="s">
        <v>81</v>
      </c>
      <c r="V10" s="107" t="s">
        <v>77</v>
      </c>
      <c r="X10" s="96" t="s">
        <v>247</v>
      </c>
      <c r="Y10" s="92" t="s">
        <v>178</v>
      </c>
      <c r="Z10" s="86">
        <v>5001</v>
      </c>
      <c r="AA10" s="86"/>
      <c r="AB10" s="87">
        <v>1</v>
      </c>
      <c r="AC10" s="88"/>
      <c r="AD10" s="96" t="s">
        <v>179</v>
      </c>
      <c r="AE10" s="89">
        <v>1</v>
      </c>
      <c r="AF10" s="92" t="s">
        <v>258</v>
      </c>
      <c r="AG10" s="93" t="s">
        <v>259</v>
      </c>
    </row>
    <row r="11" spans="1:33" ht="47" thickBot="1" x14ac:dyDescent="0.4">
      <c r="A11" s="64" t="str">
        <f>'[2]2 CONTEXTO E IDENTIFICACIÓN'!A14</f>
        <v>R6</v>
      </c>
      <c r="B11" s="65"/>
      <c r="C11" s="66" t="str">
        <f>+'[2]3 PROBABIL E IMPACTO INHERENTE'!F14</f>
        <v/>
      </c>
      <c r="D11" s="66"/>
      <c r="E11" s="65" t="str">
        <f>+IF(C11=$Q$6,IF(D11=#REF!,$R$6,IF(D11=#REF!,$S$6,IF(D11=#REF!,$T$6,IF(D11=#REF!,$U$6,IF(D11=#REF!,$V$6))))),IF(C11=$Q$7,IF(D11=#REF!,$R$7,IF(D11=#REF!,$S$7,IF(D11=#REF!,$T$7,IF(D11=#REF!,$U$7,IF(D11=#REF!,$V$7))))),IF(C11=$Q$8,IF(D11=#REF!,$R$8,IF(D11=#REF!,$S$8,IF(D11=#REF!,$T$8,IF(D11=#REF!,$U$8,IF(D11=#REF!,$V$8))))),IF(C11=$Q$9,IF(D11=#REF!,$R$9,IF(D11=#REF!,$S$9,IF(D11=#REF!,$T$9,IF(D11=#REF!,$U$9,IF(D11=#REF!,$V$9))))),IF(C11=$Q$10,IF(D11=#REF!,$R$10,IF(D11=#REF!,$S$10,IF(D11=#REF!,$T$10,IF(D11=#REF!,$U$10,IF(D11=#REF!,$V$10))))),"")))))</f>
        <v/>
      </c>
      <c r="G11" s="639"/>
      <c r="H11" s="73" t="s">
        <v>236</v>
      </c>
      <c r="I11" s="74" t="str">
        <f>+IF(AND(C7=$Q$13,D7=$R$8),A7,"")&amp;" "&amp;IF(AND(C8=$Q$13,D8=$R$8),A8,"")&amp;" "&amp;IF(AND(C9=$Q$13,D9=$R$8),A9,"")&amp;" "&amp;IF(AND(C10=$Q$13,D10=$R$8),A10,"")&amp;" "&amp;IF(AND(C11=$Q$13,D11=$R$8),A11,"")&amp;" "&amp;IF(AND(C12=$Q$13,D12=$R$8),A12,"")&amp;" "&amp;IF(AND(C13=$Q$13,D13=$R$8),A13,"")&amp;" "&amp;IF(AND(C14=$Q$13,D14=$R$8),A14,"")&amp;" "&amp;IF(AND(C15=$Q$13,D15=$R$8),A15,"")&amp;" "&amp;IF(AND(C16=$Q$13,D16=$R$8),A16,"")&amp;" "&amp;IF(AND(C17=$Q$13,D17=$R$8),A17,"")&amp;" "&amp;IF(AND(C18=$Q$13,D18=$R$8),A18,"")&amp;" "&amp;IF(AND(C19=$Q$13,D19=$R$8),A19,"")&amp;" "&amp;IF(AND(Z4=$Q$13,AA4=$R$8),X4,"")&amp;" "&amp;IF(AND(Z5=$Q$13,AA5=$R$8),X5,"")&amp;" "&amp;IF(AND(Z6=$Q$13,AA6=$R$8),X6,"")&amp;" "&amp;IF(AND(Z7=$Q$13,AA7=$R$8),X7,"")&amp;" "&amp;IF(AND(Z8=$Q$13,AA8=$R$8),X8,"")&amp;" "&amp;IF(AND(Z9=$Q$13,AA9=$R$8),X9,"")&amp;" "&amp;IF(AND(Z10=$Q$13,AA10=$R$8),X10,"")</f>
        <v xml:space="preserve">                   </v>
      </c>
      <c r="J11" s="74" t="str">
        <f>+IF(AND(C7=$Q$13,D7=$S$8),A7,"")&amp;" "&amp;IF(AND(C8=$Q$13,D8=$S$8),A8,"")&amp;" "&amp;IF(AND(C9=$Q$13,D9=$S$8),A9,"")&amp;" "&amp;IF(AND(C10=$Q$13,D10=$S$8),A10,"")&amp;" "&amp;IF(AND(C11=$Q$13,D11=$S$8),A11,"")&amp;" "&amp;IF(AND(C12=$Q$13,D12=$S$8),A12,"")&amp;" "&amp;IF(AND(C13=$Q$13,D13=$S$8),A13,"")&amp;" "&amp;IF(AND(C14=$Q$13,D14=$S$8),A14,"")&amp;" "&amp;IF(AND(C15=$Q$13,D15=$S$8),A15,"")&amp;" "&amp;IF(AND(C16=$Q$13,D16=$S$8),A16,"")&amp;" "&amp;IF(AND(C17=$Q$13,D17=$S$8),A17,"")&amp;" "&amp;IF(AND(C18=$Q$13,D18=$S$8),A18,"")&amp;" "&amp;IF(AND(C19=$Q$13,D19=$S$8),A19,"")&amp;" "&amp;IF(AND(Z4=$Q$13,AA4=$S$8),X4,"")&amp;" "&amp;IF(AND(Z5=$Q$13,AA5=$S$8),X5,"")&amp;" "&amp;IF(AND(Z6=$Q$13,AA6=$S$8),X6,"")&amp;" "&amp;IF(AND(Z7=$Q$13,AA7=$S$8),X7,"")&amp;" "&amp;IF(AND(Z8=$Q$13,AA8=$S$8),X8,"")&amp;" "&amp;IF(AND(Z9=$Q$13,AA9=$S$8),X9,"")&amp;" "&amp;IF(AND(Z10=$Q$13,AA10=$S$8),X10,"")</f>
        <v xml:space="preserve">                   </v>
      </c>
      <c r="K11" s="75" t="str">
        <f>+IF(AND(C7=$Q$13,D7=$T$8),A7,"")&amp;" "&amp;IF(AND(C8=$Q$13,D8=$T$8),A8,"")&amp;" "&amp;IF(AND(C9=$Q$13,D9=$T$8),A9,"")&amp;" "&amp;IF(AND(C10=$Q$13,D10=$T$8),A10,"")&amp;" "&amp;IF(AND(C11=$Q$13,D11=$T$8),A11,"")&amp;" "&amp;IF(AND(C12=$Q$13,D12=$T$8),A12,"")&amp;" "&amp;IF(AND(C13=$Q$13,D13=$T$8),A13,"")&amp;" "&amp;IF(AND(C14=$Q$13,D14=$T$8),A14,"")&amp;" "&amp;IF(AND(C15=$Q$13,D15=$T$8),A15,"")&amp;" "&amp;IF(AND(C16=$Q$13,D16=$T$8),A16,"")&amp;" "&amp;IF(AND(C17=$Q$13,D17=$T$8),A17,"")&amp;" "&amp;IF(AND(C18=$Q$13,D18=$T$8),A18,"")&amp;" "&amp;IF(AND(C19=$Q$13,D19=$T$8),A19,"")&amp;" "&amp;IF(AND(Z4=$Q$13,AA4=$T$8),X4,"")&amp;" "&amp;IF(AND(Z5=$Q$13,AA5=$T$8),X5,"")&amp;" "&amp;IF(AND(Z6=$Q$13,AA6=$T$8),X6,"")&amp;" "&amp;IF(AND(Z7=$Q$13,AA7=$T$8),X7,"")&amp;" "&amp;IF(AND(Z8=$Q$13,AA8=$T$8),X8,"")&amp;" "&amp;IF(AND(Z9=$Q$13,AA9=$T$8),X9,"")&amp;" "&amp;IF(AND(Z10=$Q$13,AA10=$T$8),X10,"")</f>
        <v xml:space="preserve">                   </v>
      </c>
      <c r="L11" s="76" t="str">
        <f>+IF(AND(C7=$Q$13,D7=$U$8),A7,"")&amp;" "&amp;IF(AND(C8=$Q$13,D8=$U$8),A8,"")&amp;" "&amp;IF(AND(C9=$Q$13,D9=$U$8),A9,"")&amp;" "&amp;IF(AND(C10=$Q$13,D10=$U$8),A10,"")&amp;" "&amp;IF(AND(C11=$Q$13,D11=$U$8),A11,"")&amp;" "&amp;IF(AND(C12=$Q$13,D12=$U$8),A12,"")&amp;" "&amp;IF(AND(C13=$Q$13,D13=$U$8),A13,"")&amp;" "&amp;IF(AND(C14=$Q$13,D14=$U$8),A14,"")&amp;" "&amp;IF(AND(C15=$Q$13,D15=$U$8),A15,"")&amp;" "&amp;IF(AND(C16=$Q$13,D16=$U$8),A16,"")&amp;" "&amp;IF(AND(C17=$Q$13,D17=$U$8),A17,"")&amp;" "&amp;IF(AND(C18=$Q$13,D18=$U$8),A18,"")&amp;" "&amp;IF(AND(C19=$Q$13,D19=$U$8),A19,"")&amp;" "&amp;IF(AND(Z4=$Q$13,AA4=$U$8),X4,"")&amp;" "&amp;IF(AND(Z5=$Q$13,AA5=$U$8),X5,"")&amp;" "&amp;IF(AND(Z6=$Q$13,AA6=$U$8),X6,"")&amp;" "&amp;IF(AND(Z7=$Q$13,AA7=$U$8),X7,"")&amp;" "&amp;IF(AND(Z8=$Q$13,AA8=$U$8),X8,"")&amp;" "&amp;IF(AND(Z9=$Q$13,AA9=$U$8),X9,"")&amp;" "&amp;IF(AND(Z10=$Q$13,AA10=$U$8),X10,"")</f>
        <v xml:space="preserve">                   </v>
      </c>
      <c r="M11" s="77" t="str">
        <f>+IF(AND(C7=$Q$13,D7=$V$8),A7,"")&amp;" "&amp;IF(AND(C8=$Q$13,D8=$V$8),A8,"")&amp;" "&amp;IF(AND(C9=$Q$13,D9=$V$8),A9,"")&amp;" "&amp;IF(AND(C10=$Q$13,D10=$V$8),A10,"")&amp;" "&amp;IF(AND(C11=$Q$13,D11=$V$8),A11,"")&amp;" "&amp;IF(AND(C12=$Q$13,D12=$V$8),A12,"")&amp;" "&amp;IF(AND(C13=$Q$13,D13=$V$8),A13,"")&amp;" "&amp;IF(AND(C14=$Q$13,D14=$V$8),A14,"")&amp;" "&amp;IF(AND(C15=$Q$13,D15=$V$8),A15,"")&amp;" "&amp;IF(AND(C16=$Q$13,D16=$V$8),A16,"")&amp;" "&amp;IF(AND(C17=$Q$13,D17=$V$8),A17,"")&amp;" "&amp;IF(AND(C18=$Q$13,D18=$V$8),A18,"")&amp;" "&amp;IF(AND(C19=$Q$13,D19=$V$8),A19,"")&amp;" "&amp;IF(AND(Z4=$Q$13,AA4=$V$8),X4,"")&amp;" "&amp;IF(AND(Z5=$Q$13,AA5=$V$8),X5,"")&amp;" "&amp;IF(AND(Z6=$Q$13,AA6=$V$8),X6,"")&amp;" "&amp;IF(AND(Z7=$Q$13,AA7=$V$8),X7,"")&amp;" "&amp;IF(AND(Z8=$Q$13,AA8=$V$8),X8,"")&amp;" "&amp;IF(AND(Z9=$Q$13,AA9=$V$8),X9,"")&amp;" "&amp;IF(AND(Z10=$Q$13,AA10=$V$8),X10,"")</f>
        <v xml:space="preserve">                   </v>
      </c>
      <c r="N11" s="67"/>
      <c r="O11" s="640"/>
      <c r="P11" s="70">
        <v>0.2</v>
      </c>
      <c r="Q11" s="63" t="s">
        <v>236</v>
      </c>
      <c r="R11" s="72" t="s">
        <v>86</v>
      </c>
      <c r="S11" s="72" t="s">
        <v>86</v>
      </c>
      <c r="T11" s="71" t="s">
        <v>83</v>
      </c>
      <c r="U11" s="68" t="s">
        <v>81</v>
      </c>
      <c r="V11" s="107" t="s">
        <v>77</v>
      </c>
      <c r="X11" s="97"/>
      <c r="Y11" s="98"/>
      <c r="Z11" s="99"/>
      <c r="AA11" s="99"/>
      <c r="AB11" s="100"/>
      <c r="AC11" s="88"/>
      <c r="AD11" s="97"/>
      <c r="AE11" s="98"/>
      <c r="AF11" s="90" t="s">
        <v>235</v>
      </c>
      <c r="AG11" s="100" t="s">
        <v>780</v>
      </c>
    </row>
    <row r="12" spans="1:33" ht="108.5" x14ac:dyDescent="0.35">
      <c r="A12" s="64" t="str">
        <f>'[2]2 CONTEXTO E IDENTIFICACIÓN'!A15</f>
        <v>R7</v>
      </c>
      <c r="B12" s="65"/>
      <c r="C12" s="66" t="str">
        <f>+'[2]3 PROBABIL E IMPACTO INHERENTE'!F15</f>
        <v/>
      </c>
      <c r="D12" s="66"/>
      <c r="E12" s="65" t="str">
        <f>+IF(C12=$Q$6,IF(D12=#REF!,$R$6,IF(D12=#REF!,$S$6,IF(D12=#REF!,$T$6,IF(D12=#REF!,$U$6,IF(D12=#REF!,$V$6))))),IF(C12=$Q$7,IF(D12=#REF!,$R$7,IF(D12=#REF!,$S$7,IF(D12=#REF!,$T$7,IF(D12=#REF!,$U$7,IF(D12=#REF!,$V$7))))),IF(C12=$Q$8,IF(D12=#REF!,$R$8,IF(D12=#REF!,$S$8,IF(D12=#REF!,$T$8,IF(D12=#REF!,$U$8,IF(D12=#REF!,$V$8))))),IF(C12=$Q$9,IF(D12=#REF!,$R$9,IF(D12=#REF!,$S$9,IF(D12=#REF!,$T$9,IF(D12=#REF!,$U$9,IF(D12=#REF!,$V$9))))),IF(C12=$Q$10,IF(D12=#REF!,$R$10,IF(D12=#REF!,$S$10,IF(D12=#REF!,$T$10,IF(D12=#REF!,$U$10,IF(D12=#REF!,$V$10))))),"")))))</f>
        <v/>
      </c>
      <c r="AF12" s="93" t="s">
        <v>243</v>
      </c>
    </row>
    <row r="13" spans="1:33" ht="77.5" x14ac:dyDescent="0.35">
      <c r="A13" s="64" t="str">
        <f>'[2]2 CONTEXTO E IDENTIFICACIÓN'!A16</f>
        <v>R8</v>
      </c>
      <c r="B13" s="65"/>
      <c r="C13" s="66" t="str">
        <f>+'[2]3 PROBABIL E IMPACTO INHERENTE'!F16</f>
        <v/>
      </c>
      <c r="D13" s="66"/>
      <c r="E13" s="65" t="str">
        <f>+IF(C13=$Q$6,IF(D13=#REF!,$R$6,IF(D13=#REF!,$S$6,IF(D13=#REF!,$T$6,IF(D13=#REF!,$U$6,IF(D13=#REF!,$V$6))))),IF(C13=$Q$7,IF(D13=#REF!,$R$7,IF(D13=#REF!,$S$7,IF(D13=#REF!,$T$7,IF(D13=#REF!,$U$7,IF(D13=#REF!,$V$7))))),IF(C13=$Q$8,IF(D13=#REF!,$R$8,IF(D13=#REF!,$S$8,IF(D13=#REF!,$T$8,IF(D13=#REF!,$U$8,IF(D13=#REF!,$V$8))))),IF(C13=$Q$9,IF(D13=#REF!,$R$9,IF(D13=#REF!,$S$9,IF(D13=#REF!,$T$9,IF(D13=#REF!,$U$9,IF(D13=#REF!,$V$9))))),IF(C13=$Q$10,IF(D13=#REF!,$R$10,IF(D13=#REF!,$S$10,IF(D13=#REF!,$T$10,IF(D13=#REF!,$U$10,IF(D13=#REF!,$V$10))))),"")))))</f>
        <v/>
      </c>
      <c r="AF13" s="93" t="s">
        <v>249</v>
      </c>
    </row>
    <row r="14" spans="1:33" ht="108.5" x14ac:dyDescent="0.35">
      <c r="A14" s="64" t="str">
        <f>'[2]2 CONTEXTO E IDENTIFICACIÓN'!A17</f>
        <v>R9</v>
      </c>
      <c r="B14" s="65"/>
      <c r="C14" s="66" t="str">
        <f>+'[2]3 PROBABIL E IMPACTO INHERENTE'!F17</f>
        <v/>
      </c>
      <c r="D14" s="66"/>
      <c r="E14" s="65" t="str">
        <f>+IF(C14=$Q$6,IF(D14=#REF!,$R$6,IF(D14=#REF!,$S$6,IF(D14=#REF!,$T$6,IF(D14=#REF!,$U$6,IF(D14=#REF!,$V$6))))),IF(C14=$Q$7,IF(D14=#REF!,$R$7,IF(D14=#REF!,$S$7,IF(D14=#REF!,$T$7,IF(D14=#REF!,$U$7,IF(D14=#REF!,$V$7))))),IF(C14=$Q$8,IF(D14=#REF!,$R$8,IF(D14=#REF!,$S$8,IF(D14=#REF!,$T$8,IF(D14=#REF!,$U$8,IF(D14=#REF!,$V$8))))),IF(C14=$Q$9,IF(D14=#REF!,$R$9,IF(D14=#REF!,$S$9,IF(D14=#REF!,$T$9,IF(D14=#REF!,$U$9,IF(D14=#REF!,$V$9))))),IF(C14=$Q$10,IF(D14=#REF!,$R$10,IF(D14=#REF!,$S$10,IF(D14=#REF!,$T$10,IF(D14=#REF!,$U$10,IF(D14=#REF!,$V$10))))),"")))))</f>
        <v/>
      </c>
      <c r="AF14" s="93" t="s">
        <v>255</v>
      </c>
    </row>
    <row r="15" spans="1:33" ht="77.5" x14ac:dyDescent="0.35">
      <c r="AF15" s="93" t="s">
        <v>259</v>
      </c>
    </row>
    <row r="20" spans="1:4" ht="15.5" x14ac:dyDescent="0.35">
      <c r="B20" s="82" t="s">
        <v>221</v>
      </c>
    </row>
    <row r="21" spans="1:4" ht="15.5" x14ac:dyDescent="0.35">
      <c r="B21" s="80" t="s">
        <v>220</v>
      </c>
    </row>
    <row r="22" spans="1:4" ht="31" x14ac:dyDescent="0.35">
      <c r="B22" s="101" t="s">
        <v>781</v>
      </c>
    </row>
    <row r="23" spans="1:4" x14ac:dyDescent="0.35">
      <c r="B23" s="18" t="s">
        <v>177</v>
      </c>
    </row>
    <row r="26" spans="1:4" ht="26" x14ac:dyDescent="0.35">
      <c r="A26" s="79" t="s">
        <v>218</v>
      </c>
      <c r="B26" s="82" t="s">
        <v>221</v>
      </c>
      <c r="D26" s="18" t="s">
        <v>177</v>
      </c>
    </row>
    <row r="27" spans="1:4" ht="31" x14ac:dyDescent="0.35">
      <c r="A27" s="84" t="s">
        <v>233</v>
      </c>
      <c r="B27" s="90" t="s">
        <v>235</v>
      </c>
      <c r="D27" s="102" t="s">
        <v>83</v>
      </c>
    </row>
    <row r="28" spans="1:4" ht="77.5" x14ac:dyDescent="0.35">
      <c r="A28" s="91" t="s">
        <v>240</v>
      </c>
      <c r="B28" s="93" t="s">
        <v>243</v>
      </c>
      <c r="D28" s="102" t="s">
        <v>241</v>
      </c>
    </row>
    <row r="29" spans="1:4" ht="62" x14ac:dyDescent="0.35">
      <c r="A29" s="94" t="s">
        <v>83</v>
      </c>
      <c r="B29" s="93" t="s">
        <v>249</v>
      </c>
      <c r="D29" s="102" t="s">
        <v>179</v>
      </c>
    </row>
    <row r="30" spans="1:4" ht="77.5" x14ac:dyDescent="0.35">
      <c r="A30" s="95" t="s">
        <v>241</v>
      </c>
      <c r="B30" s="93" t="s">
        <v>255</v>
      </c>
    </row>
    <row r="31" spans="1:4" ht="62" x14ac:dyDescent="0.35">
      <c r="A31" s="96" t="s">
        <v>179</v>
      </c>
      <c r="B31" s="93" t="s">
        <v>259</v>
      </c>
    </row>
    <row r="33" spans="1:2" ht="15.5" x14ac:dyDescent="0.35">
      <c r="A33" s="79" t="s">
        <v>218</v>
      </c>
      <c r="B33" s="80" t="s">
        <v>220</v>
      </c>
    </row>
    <row r="34" spans="1:2" ht="15.5" x14ac:dyDescent="0.35">
      <c r="A34" s="84" t="s">
        <v>233</v>
      </c>
      <c r="B34" s="85" t="s">
        <v>234</v>
      </c>
    </row>
    <row r="35" spans="1:2" ht="15.5" x14ac:dyDescent="0.35">
      <c r="A35" s="91" t="s">
        <v>240</v>
      </c>
      <c r="B35" s="92" t="s">
        <v>242</v>
      </c>
    </row>
    <row r="36" spans="1:2" ht="15.5" x14ac:dyDescent="0.35">
      <c r="A36" s="94" t="s">
        <v>83</v>
      </c>
      <c r="B36" s="92" t="s">
        <v>248</v>
      </c>
    </row>
    <row r="37" spans="1:2" ht="15.5" x14ac:dyDescent="0.35">
      <c r="A37" s="95" t="s">
        <v>241</v>
      </c>
      <c r="B37" s="92" t="s">
        <v>254</v>
      </c>
    </row>
    <row r="38" spans="1:2" ht="15.5" x14ac:dyDescent="0.35">
      <c r="A38" s="96" t="s">
        <v>179</v>
      </c>
      <c r="B38" s="92" t="s">
        <v>258</v>
      </c>
    </row>
    <row r="39" spans="1:2" ht="15.5" x14ac:dyDescent="0.35">
      <c r="B39" s="92"/>
    </row>
    <row r="40" spans="1:2" ht="31" x14ac:dyDescent="0.35">
      <c r="B40" s="101" t="s">
        <v>781</v>
      </c>
    </row>
    <row r="41" spans="1:2" ht="15.5" x14ac:dyDescent="0.35">
      <c r="B41" s="85" t="s">
        <v>234</v>
      </c>
    </row>
    <row r="42" spans="1:2" ht="15.5" x14ac:dyDescent="0.35">
      <c r="B42" s="92" t="s">
        <v>242</v>
      </c>
    </row>
    <row r="43" spans="1:2" ht="15.5" x14ac:dyDescent="0.35">
      <c r="B43" s="92" t="s">
        <v>248</v>
      </c>
    </row>
    <row r="44" spans="1:2" ht="15.5" x14ac:dyDescent="0.35">
      <c r="B44" s="92" t="s">
        <v>254</v>
      </c>
    </row>
    <row r="45" spans="1:2" ht="15.5" x14ac:dyDescent="0.35">
      <c r="B45" s="92" t="s">
        <v>258</v>
      </c>
    </row>
    <row r="46" spans="1:2" ht="31" x14ac:dyDescent="0.35">
      <c r="B46" s="90" t="s">
        <v>235</v>
      </c>
    </row>
    <row r="47" spans="1:2" ht="77.5" x14ac:dyDescent="0.35">
      <c r="B47" s="93" t="s">
        <v>243</v>
      </c>
    </row>
    <row r="48" spans="1:2" ht="62" x14ac:dyDescent="0.35">
      <c r="B48" s="93" t="s">
        <v>249</v>
      </c>
    </row>
    <row r="49" spans="2:2" ht="77.5" x14ac:dyDescent="0.35">
      <c r="B49" s="93" t="s">
        <v>255</v>
      </c>
    </row>
    <row r="50" spans="2:2" ht="62" x14ac:dyDescent="0.35">
      <c r="B50" s="93" t="s">
        <v>259</v>
      </c>
    </row>
  </sheetData>
  <mergeCells count="9">
    <mergeCell ref="I5:M5"/>
    <mergeCell ref="G7:G11"/>
    <mergeCell ref="O7:O11"/>
    <mergeCell ref="C4:E4"/>
    <mergeCell ref="G4:M4"/>
    <mergeCell ref="X4:AB4"/>
    <mergeCell ref="AD4:AG4"/>
    <mergeCell ref="O3:V3"/>
    <mergeCell ref="R4:V4"/>
  </mergeCells>
  <conditionalFormatting sqref="C6:C14">
    <cfRule type="cellIs" dxfId="13" priority="4104" operator="equal">
      <formula>$Q$10</formula>
    </cfRule>
    <cfRule type="cellIs" dxfId="12" priority="4105" operator="equal">
      <formula>$Q$9</formula>
    </cfRule>
    <cfRule type="cellIs" dxfId="11" priority="4106" operator="equal">
      <formula>$Q$8</formula>
    </cfRule>
    <cfRule type="cellIs" dxfId="10" priority="4107" operator="equal">
      <formula>$Q$7</formula>
    </cfRule>
    <cfRule type="cellIs" dxfId="9" priority="4108" operator="equal">
      <formula>$Q$6</formula>
    </cfRule>
  </conditionalFormatting>
  <conditionalFormatting sqref="D6:D14">
    <cfRule type="cellIs" dxfId="8" priority="4109" operator="equal">
      <formula>#REF!</formula>
    </cfRule>
    <cfRule type="cellIs" dxfId="7" priority="4110" operator="equal">
      <formula>#REF!</formula>
    </cfRule>
    <cfRule type="cellIs" dxfId="6" priority="4111" operator="equal">
      <formula>#REF!</formula>
    </cfRule>
    <cfRule type="cellIs" dxfId="5" priority="4112" operator="equal">
      <formula>#REF!</formula>
    </cfRule>
    <cfRule type="cellIs" dxfId="4" priority="4113" operator="equal">
      <formula>#REF!</formula>
    </cfRule>
  </conditionalFormatting>
  <conditionalFormatting sqref="E6:E14">
    <cfRule type="cellIs" dxfId="3" priority="4114" operator="equal">
      <formula>$R$13</formula>
    </cfRule>
    <cfRule type="cellIs" dxfId="2" priority="4115" operator="equal">
      <formula>$R$14</formula>
    </cfRule>
    <cfRule type="cellIs" dxfId="1" priority="4116" operator="equal">
      <formula>$R$15</formula>
    </cfRule>
    <cfRule type="cellIs" dxfId="0" priority="4117" operator="equal">
      <formula>$R$16</formula>
    </cfRule>
  </conditionalFormatting>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F61958-A31B-4CEB-8510-1A1F7C029153}">
  <sheetPr>
    <tabColor theme="6"/>
  </sheetPr>
  <dimension ref="B2:F15"/>
  <sheetViews>
    <sheetView showGridLines="0" view="pageBreakPreview" topLeftCell="A3" zoomScaleNormal="100" zoomScaleSheetLayoutView="100" workbookViewId="0">
      <selection activeCell="E16" sqref="E16"/>
    </sheetView>
  </sheetViews>
  <sheetFormatPr baseColWidth="10" defaultColWidth="11.453125" defaultRowHeight="12.5" x14ac:dyDescent="0.35"/>
  <cols>
    <col min="1" max="1" width="3.26953125" style="8" customWidth="1"/>
    <col min="2" max="2" width="27.81640625" style="8" customWidth="1"/>
    <col min="3" max="5" width="16.7265625" style="8" customWidth="1"/>
    <col min="6" max="6" width="11.453125" style="8"/>
    <col min="7" max="7" width="38" style="8" customWidth="1"/>
    <col min="8" max="8" width="3.453125" style="8" customWidth="1"/>
    <col min="9" max="9" width="11.453125" style="8" customWidth="1"/>
    <col min="10" max="16384" width="11.453125" style="8"/>
  </cols>
  <sheetData>
    <row r="2" spans="2:6" ht="13" x14ac:dyDescent="0.35">
      <c r="B2" s="11" t="s">
        <v>4</v>
      </c>
    </row>
    <row r="4" spans="2:6" ht="13" x14ac:dyDescent="0.35">
      <c r="B4" s="641"/>
      <c r="C4" s="12" t="s">
        <v>782</v>
      </c>
      <c r="D4" s="13" t="s">
        <v>783</v>
      </c>
      <c r="E4" s="14" t="s">
        <v>784</v>
      </c>
    </row>
    <row r="5" spans="2:6" ht="13" x14ac:dyDescent="0.35">
      <c r="B5" s="641"/>
      <c r="C5" s="15" t="s">
        <v>70</v>
      </c>
      <c r="D5" s="16" t="s">
        <v>785</v>
      </c>
      <c r="E5" s="17" t="s">
        <v>786</v>
      </c>
    </row>
    <row r="6" spans="2:6" x14ac:dyDescent="0.35">
      <c r="B6" s="9" t="s">
        <v>787</v>
      </c>
      <c r="C6" s="10"/>
      <c r="D6" s="10"/>
      <c r="E6" s="10"/>
    </row>
    <row r="8" spans="2:6" ht="13" x14ac:dyDescent="0.35">
      <c r="B8" s="11" t="s">
        <v>788</v>
      </c>
    </row>
    <row r="10" spans="2:6" ht="26" x14ac:dyDescent="0.35">
      <c r="B10" s="18" t="s">
        <v>789</v>
      </c>
      <c r="C10" s="12" t="s">
        <v>790</v>
      </c>
      <c r="D10" s="13" t="s">
        <v>791</v>
      </c>
      <c r="E10" s="14" t="s">
        <v>792</v>
      </c>
    </row>
    <row r="11" spans="2:6" ht="50" x14ac:dyDescent="0.35">
      <c r="B11" s="9" t="s">
        <v>793</v>
      </c>
      <c r="C11" s="10"/>
      <c r="D11" s="10"/>
      <c r="E11" s="10"/>
    </row>
    <row r="13" spans="2:6" ht="13" x14ac:dyDescent="0.35">
      <c r="B13" s="11" t="s">
        <v>1</v>
      </c>
    </row>
    <row r="15" spans="2:6" ht="26" x14ac:dyDescent="0.35">
      <c r="B15" s="18" t="s">
        <v>794</v>
      </c>
      <c r="C15" s="18" t="s">
        <v>795</v>
      </c>
      <c r="D15" s="18" t="s">
        <v>796</v>
      </c>
      <c r="E15" s="18" t="s">
        <v>797</v>
      </c>
      <c r="F15" s="18" t="s">
        <v>798</v>
      </c>
    </row>
  </sheetData>
  <mergeCells count="1">
    <mergeCell ref="B4:B5"/>
  </mergeCells>
  <pageMargins left="0.7" right="0.7" top="0.75" bottom="0.75" header="0.3" footer="0.3"/>
  <pageSetup paperSize="9" scale="65"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5ebb93a5-f66b-41e3-99ee-5919072d97e8">
      <Terms xmlns="http://schemas.microsoft.com/office/infopath/2007/PartnerControls"/>
    </lcf76f155ced4ddcb4097134ff3c332f>
    <TaxCatchAll xmlns="82390ead-db08-4028-aea8-ff81b0e172c5"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B16D109C3ABB5444B7A2BFF9E82C28EB" ma:contentTypeVersion="18" ma:contentTypeDescription="Create a new document." ma:contentTypeScope="" ma:versionID="08df8b559abe14562d013745afd14db4">
  <xsd:schema xmlns:xsd="http://www.w3.org/2001/XMLSchema" xmlns:xs="http://www.w3.org/2001/XMLSchema" xmlns:p="http://schemas.microsoft.com/office/2006/metadata/properties" xmlns:ns2="5ebb93a5-f66b-41e3-99ee-5919072d97e8" xmlns:ns3="82390ead-db08-4028-aea8-ff81b0e172c5" targetNamespace="http://schemas.microsoft.com/office/2006/metadata/properties" ma:root="true" ma:fieldsID="afd809de62a5ab119f167f3a1e37c981" ns2:_="" ns3:_="">
    <xsd:import namespace="5ebb93a5-f66b-41e3-99ee-5919072d97e8"/>
    <xsd:import namespace="82390ead-db08-4028-aea8-ff81b0e172c5"/>
    <xsd:element name="properties">
      <xsd:complexType>
        <xsd:sequence>
          <xsd:element name="documentManagement">
            <xsd:complexType>
              <xsd:all>
                <xsd:element ref="ns2:MediaServiceMetadata" minOccurs="0"/>
                <xsd:element ref="ns2:MediaServiceFastMetadata" minOccurs="0"/>
                <xsd:element ref="ns2:MediaServiceOCR" minOccurs="0"/>
                <xsd:element ref="ns2:MediaServiceGenerationTime" minOccurs="0"/>
                <xsd:element ref="ns2:MediaServiceEventHashCode" minOccurs="0"/>
                <xsd:element ref="ns2:MediaServiceAutoKeyPoints" minOccurs="0"/>
                <xsd:element ref="ns2:MediaServiceKeyPoints" minOccurs="0"/>
                <xsd:element ref="ns2:MediaServiceDateTaken" minOccurs="0"/>
                <xsd:element ref="ns3:SharedWithUsers" minOccurs="0"/>
                <xsd:element ref="ns3:SharedWithDetails" minOccurs="0"/>
                <xsd:element ref="ns2:MediaLengthInSeconds" minOccurs="0"/>
                <xsd:element ref="ns2:MediaServiceLocation" minOccurs="0"/>
                <xsd:element ref="ns2:lcf76f155ced4ddcb4097134ff3c332f" minOccurs="0"/>
                <xsd:element ref="ns3:TaxCatchAll" minOccurs="0"/>
                <xsd:element ref="ns2:MediaServiceSearchPropertie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ebb93a5-f66b-41e3-99ee-5919072d97e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CR" ma:index="10" nillable="true" ma:displayName="Extracted Text" ma:internalName="MediaServiceOCR" ma:readOnly="true">
      <xsd:simpleType>
        <xsd:restriction base="dms:Note">
          <xsd:maxLength value="255"/>
        </xsd:restriction>
      </xsd:simpleType>
    </xsd:element>
    <xsd:element name="MediaServiceGenerationTime" ma:index="11" nillable="true" ma:displayName="MediaServiceGenerationTime" ma:hidden="true" ma:internalName="MediaServiceGenerationTime"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ServiceAutoKeyPoints" ma:index="13" nillable="true" ma:displayName="MediaServiceAutoKeyPoints" ma:hidden="true" ma:internalName="MediaServiceAutoKeyPoints" ma:readOnly="true">
      <xsd:simpleType>
        <xsd:restriction base="dms:Note"/>
      </xsd:simpleType>
    </xsd:element>
    <xsd:element name="MediaServiceKeyPoints" ma:index="14" nillable="true" ma:displayName="KeyPoints" ma:internalName="MediaServiceKeyPoints" ma:readOnly="true">
      <xsd:simpleType>
        <xsd:restriction base="dms:Note">
          <xsd:maxLength value="255"/>
        </xsd:restriction>
      </xsd:simpleType>
    </xsd:element>
    <xsd:element name="MediaServiceDateTaken" ma:index="15" nillable="true" ma:displayName="MediaServiceDateTaken" ma:hidden="true" ma:internalName="MediaServiceDateTaken" ma:readOnly="true">
      <xsd:simpleType>
        <xsd:restriction base="dms:Text"/>
      </xsd:simpleType>
    </xsd:element>
    <xsd:element name="MediaLengthInSeconds" ma:index="18" nillable="true" ma:displayName="Length (seconds)" ma:internalName="MediaLengthInSeconds" ma:readOnly="true">
      <xsd:simpleType>
        <xsd:restriction base="dms:Unknown"/>
      </xsd:simpleType>
    </xsd:element>
    <xsd:element name="MediaServiceLocation" ma:index="19" nillable="true" ma:displayName="Location" ma:internalName="MediaServiceLocation" ma:readOnly="true">
      <xsd:simpleType>
        <xsd:restriction base="dms:Text"/>
      </xsd:simpleType>
    </xsd:element>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c11c9167-a9a8-4a75-9be6-accf934f16f8" ma:termSetId="09814cd3-568e-fe90-9814-8d621ff8fb84" ma:anchorId="fba54fb3-c3e1-fe81-a776-ca4b69148c4d" ma:open="true" ma:isKeyword="false">
      <xsd:complexType>
        <xsd:sequence>
          <xsd:element ref="pc:Terms" minOccurs="0" maxOccurs="1"/>
        </xsd:sequence>
      </xsd:complexType>
    </xsd:element>
    <xsd:element name="MediaServiceSearchProperties" ma:index="23" nillable="true" ma:displayName="MediaServiceSearchProperties" ma:hidden="true" ma:internalName="MediaServiceSearchProperties" ma:readOnly="true">
      <xsd:simpleType>
        <xsd:restriction base="dms:Note"/>
      </xsd:simpleType>
    </xsd:element>
    <xsd:element name="MediaServiceObjectDetectorVersions" ma:index="24" nillable="true" ma:displayName="MediaServiceObjectDetectorVersions"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82390ead-db08-4028-aea8-ff81b0e172c5" elementFormDefault="qualified">
    <xsd:import namespace="http://schemas.microsoft.com/office/2006/documentManagement/types"/>
    <xsd:import namespace="http://schemas.microsoft.com/office/infopath/2007/PartnerControls"/>
    <xsd:element name="SharedWithUsers" ma:index="16"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Shared With Details" ma:internalName="SharedWithDetails" ma:readOnly="true">
      <xsd:simpleType>
        <xsd:restriction base="dms:Note">
          <xsd:maxLength value="255"/>
        </xsd:restriction>
      </xsd:simpleType>
    </xsd:element>
    <xsd:element name="TaxCatchAll" ma:index="22" nillable="true" ma:displayName="Taxonomy Catch All Column" ma:hidden="true" ma:list="{65480a50-6534-45c9-8e70-c21b0be083a5}" ma:internalName="TaxCatchAll" ma:showField="CatchAllData" ma:web="82390ead-db08-4028-aea8-ff81b0e172c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32F8F08-667A-4884-B278-3071C9A53D8C}">
  <ds:schemaRefs>
    <ds:schemaRef ds:uri="http://schemas.microsoft.com/office/2006/metadata/properties"/>
    <ds:schemaRef ds:uri="http://schemas.microsoft.com/office/infopath/2007/PartnerControls"/>
    <ds:schemaRef ds:uri="5ebb93a5-f66b-41e3-99ee-5919072d97e8"/>
    <ds:schemaRef ds:uri="82390ead-db08-4028-aea8-ff81b0e172c5"/>
  </ds:schemaRefs>
</ds:datastoreItem>
</file>

<file path=customXml/itemProps2.xml><?xml version="1.0" encoding="utf-8"?>
<ds:datastoreItem xmlns:ds="http://schemas.openxmlformats.org/officeDocument/2006/customXml" ds:itemID="{D3E680FC-8FCF-4547-8C29-B5688BF28DA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ebb93a5-f66b-41e3-99ee-5919072d97e8"/>
    <ds:schemaRef ds:uri="82390ead-db08-4028-aea8-ff81b0e172c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24EE8536-F7C7-4225-AE87-918DCCB08CD5}">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5</vt:i4>
      </vt:variant>
      <vt:variant>
        <vt:lpstr>Rangos con nombre</vt:lpstr>
      </vt:variant>
      <vt:variant>
        <vt:i4>38</vt:i4>
      </vt:variant>
    </vt:vector>
  </HeadingPairs>
  <TitlesOfParts>
    <vt:vector size="43" baseType="lpstr">
      <vt:lpstr>Listas</vt:lpstr>
      <vt:lpstr>Matriz de Riesgos de Corrupción</vt:lpstr>
      <vt:lpstr>Control de cambios</vt:lpstr>
      <vt:lpstr>Mapa de Calor inherente</vt:lpstr>
      <vt:lpstr>Descripción Riesgo</vt:lpstr>
      <vt:lpstr>A_Ejecución_y_Administración_de_procesos</vt:lpstr>
      <vt:lpstr>Afectación_Económica</vt:lpstr>
      <vt:lpstr>Afectación_Económica_y_Reputacional</vt:lpstr>
      <vt:lpstr>Alta</vt:lpstr>
      <vt:lpstr>B_Fraude_Externo</vt:lpstr>
      <vt:lpstr>Baja</vt:lpstr>
      <vt:lpstr>C_Fraude_Interno</vt:lpstr>
      <vt:lpstr>Catastrófico</vt:lpstr>
      <vt:lpstr>'Mapa de Calor inherente'!Corrupción</vt:lpstr>
      <vt:lpstr>Corrupción</vt:lpstr>
      <vt:lpstr>D_Fallas_Tecnológicas</vt:lpstr>
      <vt:lpstr>E_Relaciones_Laborales</vt:lpstr>
      <vt:lpstr>F_Usuarios_Productos_y_Prácticas</vt:lpstr>
      <vt:lpstr>F_Usuarios_Productos_y_Prácticas_Organizacionales</vt:lpstr>
      <vt:lpstr>Fiscal</vt:lpstr>
      <vt:lpstr>G_Daños_Activos_Físicos</vt:lpstr>
      <vt:lpstr>Gestión</vt:lpstr>
      <vt:lpstr>Gestión___SGA</vt:lpstr>
      <vt:lpstr>Gestión___SST</vt:lpstr>
      <vt:lpstr>Gestión_SGA</vt:lpstr>
      <vt:lpstr>Gestión_SST</vt:lpstr>
      <vt:lpstr>IMPAC</vt:lpstr>
      <vt:lpstr>Impacto</vt:lpstr>
      <vt:lpstr>Impacto_Corrupción</vt:lpstr>
      <vt:lpstr>Infraestructura</vt:lpstr>
      <vt:lpstr>Leve</vt:lpstr>
      <vt:lpstr>MAPA_DE_CALOR_RIESGO_INHERENTE</vt:lpstr>
      <vt:lpstr>Mayor</vt:lpstr>
      <vt:lpstr>Media</vt:lpstr>
      <vt:lpstr>Menor</vt:lpstr>
      <vt:lpstr>Moderado</vt:lpstr>
      <vt:lpstr>Muy_Alta</vt:lpstr>
      <vt:lpstr>Muy_Baja</vt:lpstr>
      <vt:lpstr>PROB</vt:lpstr>
      <vt:lpstr>Reputacional</vt:lpstr>
      <vt:lpstr>Seguridad_de_la_Información</vt:lpstr>
      <vt:lpstr>TIPOLOGÍA</vt:lpstr>
      <vt:lpstr>'Matriz de Riesgos de Corrupción'!Títulos_a_imprimir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Usuario de Windows</dc:creator>
  <cp:keywords/>
  <dc:description/>
  <cp:lastModifiedBy>Paula Alejandra Ramirez Marin</cp:lastModifiedBy>
  <cp:revision/>
  <dcterms:created xsi:type="dcterms:W3CDTF">2021-09-26T02:37:52Z</dcterms:created>
  <dcterms:modified xsi:type="dcterms:W3CDTF">2025-05-05T18:22:43Z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0x010100B16D109C3ABB5444B7A2BFF9E82C28EB</vt:lpwstr>
  </property>
  <property fmtid="{D5CDD505-2E9C-101B-9397-08002B2CF9AE}" pid="3" name="MediaServiceImageTags">
    <vt:lpwstr/>
  </property>
</Properties>
</file>